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П и СД-СОБРАНИЯ\Собрание представителей\7 созыв\26.06\36-186\"/>
    </mc:Choice>
  </mc:AlternateContent>
  <xr:revisionPtr revIDLastSave="0" documentId="13_ncr:1_{D5C8F4D6-A137-43FD-A03E-42FC0E45F78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Приложение 1" sheetId="2" r:id="rId1"/>
  </sheets>
  <definedNames>
    <definedName name="_xlnm.Print_Titles" localSheetId="0">'Приложение 1'!$14:$15</definedName>
    <definedName name="_xlnm.Print_Area" localSheetId="0">'Приложение 1'!$A$1:$E$234</definedName>
  </definedNames>
  <calcPr calcId="181029"/>
</workbook>
</file>

<file path=xl/calcChain.xml><?xml version="1.0" encoding="utf-8"?>
<calcChain xmlns="http://schemas.openxmlformats.org/spreadsheetml/2006/main">
  <c r="E43" i="2" l="1"/>
  <c r="D43" i="2"/>
  <c r="C43" i="2"/>
  <c r="C18" i="2"/>
  <c r="C205" i="2"/>
  <c r="C204" i="2" s="1"/>
  <c r="E212" i="2"/>
  <c r="D212" i="2"/>
  <c r="C212" i="2"/>
  <c r="E206" i="2"/>
  <c r="D206" i="2"/>
  <c r="C206" i="2"/>
  <c r="E178" i="2"/>
  <c r="D178" i="2"/>
  <c r="C178" i="2"/>
  <c r="E176" i="2"/>
  <c r="D176" i="2"/>
  <c r="C176" i="2"/>
  <c r="E174" i="2"/>
  <c r="D174" i="2"/>
  <c r="C174" i="2"/>
  <c r="E172" i="2"/>
  <c r="D172" i="2"/>
  <c r="C172" i="2"/>
  <c r="E170" i="2"/>
  <c r="D170" i="2"/>
  <c r="C170" i="2"/>
  <c r="E127" i="2"/>
  <c r="D127" i="2"/>
  <c r="E125" i="2"/>
  <c r="D125" i="2"/>
  <c r="C125" i="2"/>
  <c r="C124" i="2" s="1"/>
  <c r="E124" i="2"/>
  <c r="D124" i="2"/>
  <c r="E90" i="2"/>
  <c r="D90" i="2"/>
  <c r="C90" i="2"/>
  <c r="E71" i="2"/>
  <c r="D71" i="2"/>
  <c r="C71" i="2"/>
  <c r="D204" i="2"/>
  <c r="E204" i="2"/>
  <c r="E208" i="2"/>
  <c r="D208" i="2"/>
  <c r="C208" i="2"/>
  <c r="E180" i="2"/>
  <c r="D180" i="2"/>
  <c r="C180" i="2"/>
  <c r="E18" i="2" l="1"/>
  <c r="E17" i="2" s="1"/>
  <c r="D18" i="2"/>
  <c r="D17" i="2" s="1"/>
  <c r="C17" i="2"/>
  <c r="E168" i="2"/>
  <c r="D168" i="2"/>
  <c r="C168" i="2"/>
  <c r="E162" i="2"/>
  <c r="D162" i="2"/>
  <c r="C162" i="2"/>
  <c r="E160" i="2"/>
  <c r="D160" i="2"/>
  <c r="C160" i="2"/>
  <c r="E116" i="2"/>
  <c r="D116" i="2"/>
  <c r="C116" i="2"/>
  <c r="E164" i="2"/>
  <c r="D164" i="2"/>
  <c r="C164" i="2"/>
  <c r="E156" i="2"/>
  <c r="D156" i="2"/>
  <c r="C156" i="2"/>
  <c r="E214" i="2"/>
  <c r="D214" i="2"/>
  <c r="C214" i="2"/>
  <c r="E210" i="2"/>
  <c r="E203" i="2" s="1"/>
  <c r="D210" i="2"/>
  <c r="D203" i="2" s="1"/>
  <c r="C210" i="2"/>
  <c r="C193" i="2"/>
  <c r="E150" i="2"/>
  <c r="D150" i="2"/>
  <c r="C150" i="2"/>
  <c r="E141" i="2"/>
  <c r="D141" i="2"/>
  <c r="C141" i="2"/>
  <c r="E132" i="2"/>
  <c r="E131" i="2" s="1"/>
  <c r="D132" i="2"/>
  <c r="D131" i="2" s="1"/>
  <c r="C132" i="2"/>
  <c r="C131" i="2" s="1"/>
  <c r="C129" i="2"/>
  <c r="C127" i="2" s="1"/>
  <c r="D129" i="2"/>
  <c r="E129" i="2"/>
  <c r="E108" i="2"/>
  <c r="D108" i="2"/>
  <c r="C108" i="2"/>
  <c r="E166" i="2"/>
  <c r="D166" i="2"/>
  <c r="C166" i="2"/>
  <c r="E158" i="2"/>
  <c r="D158" i="2"/>
  <c r="C158" i="2"/>
  <c r="E154" i="2"/>
  <c r="D154" i="2"/>
  <c r="C154" i="2"/>
  <c r="E152" i="2"/>
  <c r="D152" i="2"/>
  <c r="C152" i="2"/>
  <c r="E148" i="2"/>
  <c r="D148" i="2"/>
  <c r="C148" i="2"/>
  <c r="E146" i="2"/>
  <c r="D146" i="2"/>
  <c r="C146" i="2"/>
  <c r="E144" i="2"/>
  <c r="D144" i="2"/>
  <c r="C144" i="2"/>
  <c r="C29" i="2"/>
  <c r="E122" i="2"/>
  <c r="D122" i="2"/>
  <c r="E120" i="2"/>
  <c r="D120" i="2"/>
  <c r="E118" i="2"/>
  <c r="D118" i="2"/>
  <c r="E114" i="2"/>
  <c r="D114" i="2"/>
  <c r="E112" i="2"/>
  <c r="D112" i="2"/>
  <c r="E110" i="2"/>
  <c r="D110" i="2"/>
  <c r="E106" i="2"/>
  <c r="D106" i="2"/>
  <c r="E102" i="2"/>
  <c r="D102" i="2"/>
  <c r="C118" i="2"/>
  <c r="C114" i="2"/>
  <c r="C112" i="2"/>
  <c r="C110" i="2"/>
  <c r="C106" i="2"/>
  <c r="C102" i="2"/>
  <c r="E104" i="2"/>
  <c r="D104" i="2"/>
  <c r="E79" i="2"/>
  <c r="E76" i="2" s="1"/>
  <c r="E75" i="2" s="1"/>
  <c r="D79" i="2"/>
  <c r="C79" i="2"/>
  <c r="C76" i="2" s="1"/>
  <c r="C122" i="2"/>
  <c r="C120" i="2"/>
  <c r="C104" i="2"/>
  <c r="E35" i="2"/>
  <c r="D35" i="2"/>
  <c r="E33" i="2"/>
  <c r="D33" i="2"/>
  <c r="E31" i="2"/>
  <c r="D31" i="2"/>
  <c r="C31" i="2"/>
  <c r="E29" i="2"/>
  <c r="D29" i="2"/>
  <c r="C35" i="2"/>
  <c r="C33" i="2"/>
  <c r="E217" i="2"/>
  <c r="D217" i="2"/>
  <c r="C217" i="2"/>
  <c r="C203" i="2" l="1"/>
  <c r="D101" i="2"/>
  <c r="D100" i="2" s="1"/>
  <c r="C101" i="2"/>
  <c r="C100" i="2" s="1"/>
  <c r="E101" i="2"/>
  <c r="E100" i="2" s="1"/>
  <c r="D76" i="2"/>
  <c r="D75" i="2" s="1"/>
  <c r="E28" i="2"/>
  <c r="C28" i="2"/>
  <c r="D28" i="2"/>
  <c r="E197" i="2"/>
  <c r="D197" i="2"/>
  <c r="C197" i="2"/>
  <c r="D195" i="2"/>
  <c r="C195" i="2"/>
  <c r="E193" i="2"/>
  <c r="D193" i="2"/>
  <c r="E191" i="2"/>
  <c r="D191" i="2"/>
  <c r="C191" i="2"/>
  <c r="E189" i="2"/>
  <c r="D189" i="2"/>
  <c r="C189" i="2"/>
  <c r="E187" i="2"/>
  <c r="D187" i="2"/>
  <c r="C187" i="2"/>
  <c r="E185" i="2"/>
  <c r="D185" i="2"/>
  <c r="C185" i="2"/>
  <c r="C75" i="2" l="1"/>
  <c r="D97" i="2"/>
  <c r="D96" i="2" s="1"/>
  <c r="C97" i="2"/>
  <c r="C96" i="2" s="1"/>
  <c r="C39" i="2"/>
  <c r="E97" i="2"/>
  <c r="E96" i="2" s="1"/>
  <c r="E73" i="2"/>
  <c r="E70" i="2" s="1"/>
  <c r="D73" i="2"/>
  <c r="D70" i="2" s="1"/>
  <c r="C73" i="2"/>
  <c r="C70" i="2" s="1"/>
  <c r="E63" i="2"/>
  <c r="D63" i="2"/>
  <c r="C63" i="2"/>
  <c r="D60" i="2"/>
  <c r="E221" i="2"/>
  <c r="E220" i="2" s="1"/>
  <c r="D221" i="2"/>
  <c r="D220" i="2" s="1"/>
  <c r="C221" i="2"/>
  <c r="C220" i="2" s="1"/>
  <c r="E66" i="2"/>
  <c r="D66" i="2"/>
  <c r="C60" i="2"/>
  <c r="C66" i="2"/>
  <c r="E85" i="2"/>
  <c r="E84" i="2" s="1"/>
  <c r="E88" i="2"/>
  <c r="E87" i="2" s="1"/>
  <c r="D85" i="2"/>
  <c r="D84" i="2" s="1"/>
  <c r="D88" i="2"/>
  <c r="D87" i="2" s="1"/>
  <c r="C85" i="2"/>
  <c r="C84" i="2" s="1"/>
  <c r="C88" i="2"/>
  <c r="C87" i="2" s="1"/>
  <c r="E57" i="2"/>
  <c r="D57" i="2"/>
  <c r="C57" i="2"/>
  <c r="E51" i="2"/>
  <c r="E50" i="2" s="1"/>
  <c r="D51" i="2"/>
  <c r="D50" i="2" s="1"/>
  <c r="C51" i="2"/>
  <c r="C50" i="2" s="1"/>
  <c r="E45" i="2"/>
  <c r="E47" i="2"/>
  <c r="E39" i="2"/>
  <c r="E41" i="2"/>
  <c r="D45" i="2"/>
  <c r="D47" i="2"/>
  <c r="D39" i="2"/>
  <c r="D41" i="2"/>
  <c r="C45" i="2"/>
  <c r="C47" i="2"/>
  <c r="C41" i="2"/>
  <c r="E199" i="2"/>
  <c r="E201" i="2"/>
  <c r="E184" i="2" s="1"/>
  <c r="D199" i="2"/>
  <c r="D201" i="2"/>
  <c r="D184" i="2" s="1"/>
  <c r="C199" i="2"/>
  <c r="C201" i="2"/>
  <c r="E55" i="2"/>
  <c r="E60" i="2"/>
  <c r="E68" i="2"/>
  <c r="E94" i="2"/>
  <c r="E93" i="2" s="1"/>
  <c r="E137" i="2"/>
  <c r="E139" i="2"/>
  <c r="E182" i="2"/>
  <c r="E143" i="2" s="1"/>
  <c r="E216" i="2"/>
  <c r="E226" i="2"/>
  <c r="D55" i="2"/>
  <c r="D68" i="2"/>
  <c r="D94" i="2"/>
  <c r="D93" i="2" s="1"/>
  <c r="D137" i="2"/>
  <c r="D139" i="2"/>
  <c r="D182" i="2"/>
  <c r="D143" i="2" s="1"/>
  <c r="D216" i="2"/>
  <c r="D226" i="2"/>
  <c r="C55" i="2"/>
  <c r="C68" i="2"/>
  <c r="C94" i="2"/>
  <c r="C93" i="2" s="1"/>
  <c r="C137" i="2"/>
  <c r="C139" i="2"/>
  <c r="C182" i="2"/>
  <c r="C143" i="2" s="1"/>
  <c r="C216" i="2"/>
  <c r="C184" i="2" l="1"/>
  <c r="E54" i="2"/>
  <c r="C136" i="2"/>
  <c r="C135" i="2" s="1"/>
  <c r="C134" i="2" s="1"/>
  <c r="D136" i="2"/>
  <c r="D135" i="2" s="1"/>
  <c r="D134" i="2" s="1"/>
  <c r="E136" i="2"/>
  <c r="E135" i="2" s="1"/>
  <c r="E134" i="2" s="1"/>
  <c r="E92" i="2"/>
  <c r="D54" i="2"/>
  <c r="E38" i="2"/>
  <c r="E37" i="2" s="1"/>
  <c r="C54" i="2"/>
  <c r="D38" i="2"/>
  <c r="D37" i="2" s="1"/>
  <c r="C92" i="2"/>
  <c r="D92" i="2"/>
  <c r="D62" i="2"/>
  <c r="D59" i="2" s="1"/>
  <c r="C62" i="2"/>
  <c r="C59" i="2" s="1"/>
  <c r="E62" i="2"/>
  <c r="E59" i="2" s="1"/>
  <c r="C38" i="2"/>
  <c r="C37" i="2" s="1"/>
  <c r="C27" i="2"/>
  <c r="E27" i="2"/>
  <c r="D27" i="2"/>
  <c r="D83" i="2"/>
  <c r="E83" i="2"/>
  <c r="C83" i="2"/>
  <c r="C16" i="2" l="1"/>
  <c r="C229" i="2" s="1"/>
  <c r="E16" i="2"/>
  <c r="E229" i="2" s="1"/>
  <c r="D16" i="2"/>
  <c r="D229" i="2" s="1"/>
</calcChain>
</file>

<file path=xl/sharedStrings.xml><?xml version="1.0" encoding="utf-8"?>
<sst xmlns="http://schemas.openxmlformats.org/spreadsheetml/2006/main" count="435" uniqueCount="413">
  <si>
    <t>000 1 01 02000 01 0000 110</t>
  </si>
  <si>
    <t>Налог на доходы физических лиц</t>
  </si>
  <si>
    <t>000 1 01 02010 01 0000 110</t>
  </si>
  <si>
    <t>000 1 01 02020 01 0000 110</t>
  </si>
  <si>
    <t>000 1 01 02040 01 0000 110</t>
  </si>
  <si>
    <t>000 1 03 00000 00 0000 000</t>
  </si>
  <si>
    <t>НАЛОГИ НА ТОВАРЫ (РАБОТЫ, УСЛУГИ), РЕАЛИЗУЕМЫЕ НА ТЕРРИТОРИИ РОССИЙСКОЙ ФЕДЕРАЦИИ</t>
  </si>
  <si>
    <t>000 1 03 02000 01 0000 110</t>
  </si>
  <si>
    <t>Акцизы по подакцизным товарам (продукции), производимым на территории Российской Федерации</t>
  </si>
  <si>
    <t>000 1 05 00000 00 0000 000</t>
  </si>
  <si>
    <t>НАЛОГИ НА СОВОКУПНЫЙ ДОХОД</t>
  </si>
  <si>
    <t>000 1 05 03000 01 0000 110</t>
  </si>
  <si>
    <t>Единый сельскохозяйственный налог</t>
  </si>
  <si>
    <t>000 1 06 00000 00 0000 000</t>
  </si>
  <si>
    <t>НАЛОГИ НА ИМУЩЕСТВО</t>
  </si>
  <si>
    <t>000 1 06 02000 02 0000 110</t>
  </si>
  <si>
    <t>Налог на имущество организаций</t>
  </si>
  <si>
    <t>000 1 06 02010 02 0000 110</t>
  </si>
  <si>
    <t>Налог на имущество организаций по имуществу, не входящему в Единую систему газоснабжения</t>
  </si>
  <si>
    <t>000 1 06 02020 02 0000 110</t>
  </si>
  <si>
    <t>Налог на имущество организаций по имуществу, входящему в Единую систему газоснабжения</t>
  </si>
  <si>
    <t>000 1 08 00000 00 0000 000</t>
  </si>
  <si>
    <t>ГОСУДАРСТВЕННАЯ ПОШЛИНА</t>
  </si>
  <si>
    <t>000 1 08 07000 01 0000 110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</si>
  <si>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</si>
  <si>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Дотации бюджетам муниципальных районов на поддержку мер по обеспечению сбалансированности бюджетов</t>
  </si>
  <si>
    <t>Дотации бюджетам на поддержку мер по обеспечению сбалансированности бюджетов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</si>
  <si>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</si>
  <si>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</si>
  <si>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000 1 11 03000 00 0000 120</t>
  </si>
  <si>
    <t>Проценты, полученные от предоставления бюджетных кредитов внутри страны</t>
  </si>
  <si>
    <t>000 1 11 05000 00 0000 120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</si>
  <si>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</si>
  <si>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</si>
  <si>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000 1 11 05030 00 0000 120</t>
  </si>
  <si>
    <t>000 1 12 00000 00 0000 000</t>
  </si>
  <si>
    <t>ПЛАТЕЖИ ПРИ ПОЛЬЗОВАНИИ ПРИРОДНЫМИ РЕСУРСАМИ</t>
  </si>
  <si>
    <t>000 1 12 01000 01 0000 120</t>
  </si>
  <si>
    <t>Плата за негативное воздействие на окружающую среду</t>
  </si>
  <si>
    <t>000 1 13 00000 00 0000 000</t>
  </si>
  <si>
    <t>000 1 13 02000 00 0000 130</t>
  </si>
  <si>
    <t>000 1 14 00000 00 0000 000</t>
  </si>
  <si>
    <t>ДОХОДЫ ОТ ПРОДАЖИ МАТЕРИАЛЬНЫХ И НЕМАТЕРИАЛЬНЫХ АКТИВОВ</t>
  </si>
  <si>
    <t>000 1 14 02000 00 0000 000</t>
  </si>
  <si>
    <t>000 1 14 06000 00 0000 430</t>
  </si>
  <si>
    <t>000 1 14 06010 00 0000 430</t>
  </si>
  <si>
    <t>Налог, взимаемый в связи с применением патентной системы налогообложения</t>
  </si>
  <si>
    <t>Доходы от сдачи в аренду имущества, составляющего казну муниципальных районов (за исключением земельных участков)</t>
  </si>
  <si>
    <t>Прочие межбюджетные трансферты, передаваемые бюджетам муниципальных районов</t>
  </si>
  <si>
    <t>000 2 07 00000 00 0000 000</t>
  </si>
  <si>
    <t>Прочие безвозмездные поступления в бюджеты муниципальных районов</t>
  </si>
  <si>
    <t>000 2 19 00000 00 0000 000</t>
  </si>
  <si>
    <t>Возврат остатков субсидий,субвенций и иных межбюджетных трансфертов,имеющих целевое назначение,прошлых лет из бюджетов муниципальных районов</t>
  </si>
  <si>
    <t>000 2 19 05000 05 0000 151</t>
  </si>
  <si>
    <t>000 1 16 00000 00 0000 000</t>
  </si>
  <si>
    <t>ШТРАФЫ, САНКЦИИ, ВОЗМЕЩЕНИЕ УЩЕРБА</t>
  </si>
  <si>
    <t>000 1 05 01000 00 0000 110</t>
  </si>
  <si>
    <t>000 2 00 00000 00 0000 000</t>
  </si>
  <si>
    <t>БЕЗВОЗМЕЗДНЫЕ ПОСТУПЛЕНИЯ</t>
  </si>
  <si>
    <t>000 2 02 00000 00 0000 000</t>
  </si>
  <si>
    <t>БЕЗВОЗМЕЗДНЫЕ ПОСТУПЛЕНИЯ ОТ ДРУГИХ  БЮДЖЕТОВ БЮДЖЕТНОЙ СИСТЕМЫ РОССИЙСКОЙ ФЕДЕРАЦИИ</t>
  </si>
  <si>
    <t>Дотации на выравнивание бюджетной обеспеченности</t>
  </si>
  <si>
    <t>Субвенции бюджетам на осуществление первичного воинского учета на территориях, где отсутствуют военные комиссариаты</t>
  </si>
  <si>
    <t>Код бюджетной классификации</t>
  </si>
  <si>
    <t>000 1 05 01010 01 0000 110</t>
  </si>
  <si>
    <t>000 1 05 01020 01 0000 110</t>
  </si>
  <si>
    <t>000 1 08 03010 01 0000 110</t>
  </si>
  <si>
    <t>000 1 11 05035 05 0000 120</t>
  </si>
  <si>
    <t>000 1 01 02030 01 0000 110</t>
  </si>
  <si>
    <t>000 1 05 01011 01 0000 110</t>
  </si>
  <si>
    <t>000 1 05 01021 01 0000 110</t>
  </si>
  <si>
    <t>000 1 05 03010 01 0000 110</t>
  </si>
  <si>
    <t>000 1 08 03000 01 0000 110</t>
  </si>
  <si>
    <t>Государственная пошлина по делам, рассматриваемым в судах общей юрисдикции, мировыми судьями</t>
  </si>
  <si>
    <t>000 1 08 07150 01 0000 110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</si>
  <si>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</si>
  <si>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2016 год</t>
  </si>
  <si>
    <t>000 1 05 04000 02 0000 110</t>
  </si>
  <si>
    <t>000 1 05 04020 02 0000 110</t>
  </si>
  <si>
    <t>000 1 11 05070 00 0000 120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</si>
  <si>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</si>
  <si>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000 1 11 05075 05 0000 120</t>
  </si>
  <si>
    <t>Доходы от оказания платных услуг (работ)</t>
  </si>
  <si>
    <t>000 1 13 01990 00 0000 130</t>
  </si>
  <si>
    <t>Прочие доходы от оказания платных услуг (работ)</t>
  </si>
  <si>
    <t>000 1 13 01995 05 0000 130</t>
  </si>
  <si>
    <t>000 1 13 02060 00 0000 130</t>
  </si>
  <si>
    <t>Доходы, поступающие в порядке возмещения расходов, понесенных в связи с эксплуатацией имущества</t>
  </si>
  <si>
    <t>000 1 13 02065 05 0000 130</t>
  </si>
  <si>
    <t>2017 год</t>
  </si>
  <si>
    <t>000 1 03 02230 01 0000 110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</si>
  <si>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</si>
  <si>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</si>
  <si>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</si>
  <si>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</si>
  <si>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</si>
  <si>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</si>
  <si>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</si>
  <si>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000 1 11 03050 05 0000 120</t>
  </si>
  <si>
    <t>Доходы от продажи земельных участков, находящихся в государственной и муниципальной собственности</t>
  </si>
  <si>
    <t>000 1 12 01010 01 0000 120</t>
  </si>
  <si>
    <t>000 1 12 01040 01 0000 120</t>
  </si>
  <si>
    <t>Плата за размещение отходов производства и потребления</t>
  </si>
  <si>
    <t>Доходы от компенсации затрат государства</t>
  </si>
  <si>
    <t>000 1 14 02050 05 0000 410</t>
  </si>
  <si>
    <t>000 1 14 02053 05 0000 410</t>
  </si>
  <si>
    <t>Доходы от продажи земельных участков, государственная собственность на которые не разграничена</t>
  </si>
  <si>
    <t>ВСЕГО ДОХОДОВ</t>
  </si>
  <si>
    <t>Наименование показателя</t>
  </si>
  <si>
    <t xml:space="preserve">Прочие субсидии </t>
  </si>
  <si>
    <t>Прочие субсидии бюджетам муниципальных районов</t>
  </si>
  <si>
    <t>Прочие субвенции</t>
  </si>
  <si>
    <t>Иные межбюджетные трансферты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</si>
  <si>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</si>
  <si>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</si>
  <si>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</si>
  <si>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</si>
  <si>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 xml:space="preserve">ПРОЧИЕ БЕЗВОЗМЕЗДНЫЕ ПОСТУПЛЕНИЯ  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</si>
  <si>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</si>
  <si>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2018 год</t>
  </si>
  <si>
    <t>000 1 11 05013 13 0000 120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</si>
  <si>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</si>
  <si>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</si>
  <si>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</si>
  <si>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000 1 14 06013 13 0000 430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</si>
  <si>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</si>
  <si>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</si>
  <si>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</si>
  <si>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</si>
  <si>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</si>
  <si>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</si>
  <si>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</si>
  <si>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 за выдачу разрешения на установку рекламной конструкции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</si>
  <si>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</si>
  <si>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</si>
  <si>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</si>
  <si>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</si>
  <si>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Прочие доходы от оказания платных услуг (работ) получателями средств бюджетов муниципальных районов</t>
  </si>
  <si>
    <t>Доходы, поступающие в порядке возмещения расходов, понесенных в связи с эксплуатацией имущества муниципальных районов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</si>
  <si>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</si>
  <si>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</si>
  <si>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</si>
  <si>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</si>
  <si>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Субвенции бюджетам бюджетной системы Российской Федерации </t>
  </si>
  <si>
    <t>Субсидии бюджетам бюджетной системы Российской Федерации (межбюджетные субсидии)</t>
  </si>
  <si>
    <t xml:space="preserve">Дотации бюджетам бюджетой системы Российской Федерации </t>
  </si>
  <si>
    <t>Дотации бюджетам муниципальных районов на выравнивание бюджетной обеспеченности</t>
  </si>
  <si>
    <t>000 1 12 01041 01 0000 120</t>
  </si>
  <si>
    <t>Плата за размещение отходов производства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</si>
  <si>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</si>
  <si>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</si>
  <si>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</si>
  <si>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</si>
  <si>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</si>
  <si>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</si>
  <si>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</si>
  <si>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</si>
  <si>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</si>
  <si>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</si>
  <si>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Субвенции бюджетам муниципальным районов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</si>
  <si>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Прочие субвенции бюджетам муниципальных районов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</si>
  <si>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</si>
  <si>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</si>
  <si>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</si>
  <si>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ДОХОДЫ ОТ ОКАЗАНИЯ ПЛАТНЫХ УСЛУГ  И КОМПЕНСАЦИИ ЗАТРАТ ГОСУДАРСТВА</t>
  </si>
  <si>
    <t>000 1 13 01000 00 0000 130</t>
  </si>
  <si>
    <t>000 2 02 15000 00 0000 150</t>
  </si>
  <si>
    <t>000 2 02 20000 00 0000 150</t>
  </si>
  <si>
    <t>000 2 02 30000 00 0000 150</t>
  </si>
  <si>
    <t>000 2 02 35134 00 0000 150</t>
  </si>
  <si>
    <t>000 2 02 35134 05 0000 150</t>
  </si>
  <si>
    <t>000 2 02 35135 00 0000 150</t>
  </si>
  <si>
    <t>000 2 02 35135 05 0000 150</t>
  </si>
  <si>
    <t>000 2 02 39999 00 0000 150</t>
  </si>
  <si>
    <t>000 2 02 39999 05 0000 150</t>
  </si>
  <si>
    <t>БЕЗВОЗМЕЗДНЫЕ ПОСТУПЛЕНИЯ ОТ НЕГОСУДАРСТВЕННЫХ  ОРГАНИЗАЦИЙ</t>
  </si>
  <si>
    <t>Безвозмездные поступления от негосударственных организаций в бюджеты муниципальных районов</t>
  </si>
  <si>
    <t>000 2 04 00000 00 0000 150</t>
  </si>
  <si>
    <t>000 2 04 05000 05 0000 150</t>
  </si>
  <si>
    <t>000 2 04 05010 05 0000 150</t>
  </si>
  <si>
    <t>000 2 04 05020 05 0000 150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</si>
  <si>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</si>
  <si>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000 1 03 02231 01 0000 110</t>
  </si>
  <si>
    <t>000 1 03 02241 01 0000 110</t>
  </si>
  <si>
    <t>000 1 03 02251 01 0000 110</t>
  </si>
  <si>
    <t>000 1 03 02261 01 0000 110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</si>
  <si>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</si>
  <si>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000 1 16 01000 01 0000 140</t>
  </si>
  <si>
    <t>Административные штрафы, установленные Кодексом Российской Федерации об административных правонарушениях</t>
  </si>
  <si>
    <t>000 1 16 01060 01 0000 140</t>
  </si>
  <si>
    <t>000 1 16 01063 01 0000 140</t>
  </si>
  <si>
    <t>000 1 16 01070 01 0000 140</t>
  </si>
  <si>
    <t>000 1 16 01073 01 0000 140</t>
  </si>
  <si>
    <t>000 1 16 01200 01 0000 140</t>
  </si>
  <si>
    <t>000 1 16 01203 01 0000 140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</si>
  <si>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</si>
  <si>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</si>
  <si>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</si>
  <si>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</si>
  <si>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000 1 12 01042 01 0000 120</t>
  </si>
  <si>
    <t>Плата за размещение твердых коммунальных отходов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</si>
  <si>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</si>
  <si>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000 2 02 20299 05 0000 150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</si>
  <si>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</si>
  <si>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000 2 02 20302 05 0000 150</t>
  </si>
  <si>
    <t>000 2 02 25210 05 0000 150</t>
  </si>
  <si>
    <t>Субсидии бюджетам муниципальных районов на реализацию мероприятий по обеспечению жильем молодых семей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</si>
  <si>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</si>
  <si>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000 1 12 01070 01 0000 120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</si>
  <si>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</si>
  <si>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</si>
  <si>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</si>
  <si>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</si>
  <si>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</si>
  <si>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</si>
  <si>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</si>
  <si>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000 1 16 01143 01 0000 140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</si>
  <si>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</si>
  <si>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000 1 16 01150 01 0000 140</t>
  </si>
  <si>
    <t>000 1 16 01153 01 0000 140</t>
  </si>
  <si>
    <t>000 1 16 01190 01 0000 140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</si>
  <si>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</si>
  <si>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</si>
  <si>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</si>
  <si>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</si>
  <si>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</si>
  <si>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(рублей)</t>
  </si>
  <si>
    <t>Субсидии бюджетам на софинансирование капитальных вложений в объекты муниципальной собственности</t>
  </si>
  <si>
    <t>000 2 02 20299 00 0000 150</t>
  </si>
  <si>
    <t>Субсидии бюджетам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</si>
  <si>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000 2 02 20302 00 0000 150</t>
  </si>
  <si>
    <t>Субсидии бюджетам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</si>
  <si>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000 2 02 25210 00 0000 150</t>
  </si>
  <si>
    <t>000 2 02 25 304 00 0000 150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</si>
  <si>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</si>
  <si>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000 2 02 25 304 05 0000 150</t>
  </si>
  <si>
    <t>Субсидии бюджетам мунициальных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</si>
  <si>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000 2 02 25 555 00 0000 150</t>
  </si>
  <si>
    <t>Субсидии бюджетам на реализацию программ формирования современной городской среды</t>
  </si>
  <si>
    <t>000 2 02 25 555 05 0000 150</t>
  </si>
  <si>
    <t>Субсидии бюджетам муниципальных районов на реализацию программ формирования современной городской среды</t>
  </si>
  <si>
    <t>000 1 01 02080 01 0000 110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</si>
  <si>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</si>
  <si>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</si>
  <si>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</si>
  <si>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</si>
  <si>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</si>
  <si>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</si>
  <si>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</si>
  <si>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</si>
  <si>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</si>
  <si>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</si>
  <si>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</si>
  <si>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Налог на профессиональный доход</t>
  </si>
  <si>
    <t>000 1 05 06000 01 0000 110</t>
  </si>
  <si>
    <t>Плата за сбросы загрязняющих веществ в водные объекты</t>
  </si>
  <si>
    <t>000 1 12 01030 01 0000 120</t>
  </si>
  <si>
    <t>000 1 16 01130 01 0000 140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</si>
  <si>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</si>
  <si>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000 1 16 01133 01 0000 140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</si>
  <si>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</si>
  <si>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000 1 16 10000 00 0000 140</t>
  </si>
  <si>
    <t>Платежи в целях возмещения причиненного ущерба (убытков)</t>
  </si>
  <si>
    <t>Инициативные платежи</t>
  </si>
  <si>
    <t>Инициативные платежи, зачисляемые в бюджеты муниципальных районов</t>
  </si>
  <si>
    <t>000 1 17 15000 00 0000 150</t>
  </si>
  <si>
    <t>000 1 17 15030 05 0000 150</t>
  </si>
  <si>
    <t>000 1 17 00000 00 0000 000</t>
  </si>
  <si>
    <t>ПРОЧИЕ НЕНАЛОГОВЫЕ ДОХОДЫ</t>
  </si>
  <si>
    <t>Приложение 1</t>
  </si>
  <si>
    <t>Прочие дотации</t>
  </si>
  <si>
    <t>Прочие дотации бюджетам муниципальных районов</t>
  </si>
  <si>
    <t>000 2 02 25169 00 0000 150</t>
  </si>
  <si>
    <t>000 2 02 25169 05 0000 150</t>
  </si>
  <si>
    <t>Субсидии бюджетам 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</si>
  <si>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</si>
  <si>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</si>
  <si>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на обеспечение образовательных организаций материально-технической базой для внедрения цифровой образовательной среды</t>
  </si>
  <si>
    <t>Субсидии бюджетам муниципальных районов на обеспечение образовательных организаций материально-технической базой для внедрения цифровой образовательной среды</t>
  </si>
  <si>
    <t xml:space="preserve">Прочие межбюджетные трансферты, передаваемые бюджетам 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</si>
  <si>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</si>
  <si>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</si>
  <si>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000 2 02 40000 00 0000 150</t>
  </si>
  <si>
    <t>000 2 02 25 467 00 0000 150</t>
  </si>
  <si>
    <t>000 2 02 25 467 05 0000 150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</si>
  <si>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человек.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</si>
  <si>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человек.</t>
  </si>
  <si>
    <t>000 2 02 25 497 00 0000 150</t>
  </si>
  <si>
    <t>000 2 02 25 497 05 0000 150</t>
  </si>
  <si>
    <t>000 2 02 25 519 00 0000 150</t>
  </si>
  <si>
    <t>000 2 02 25 519 05 0000 150</t>
  </si>
  <si>
    <t>Субсидии бюджетам на поддержку отрасли культуры</t>
  </si>
  <si>
    <t>Субсидии бюджетам муниципальных районов на поддержку отрасли культуры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</si>
  <si>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</si>
  <si>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2025 год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</si>
  <si>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</si>
  <si>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000 1 11 09080 00 0000 120</t>
  </si>
  <si>
    <t>000 1 11 09080 05 0000 120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</si>
  <si>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</si>
  <si>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000 1 16 01170 01 0000 140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</si>
  <si>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</si>
  <si>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</si>
  <si>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</si>
  <si>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000 2 02 25 511 00 0000 150</t>
  </si>
  <si>
    <t>000 2 02 25 511 05 0000 150</t>
  </si>
  <si>
    <t>000 2 02 25 513 00 0000 150</t>
  </si>
  <si>
    <t>000 2 02 25 513 05 0000 150</t>
  </si>
  <si>
    <t>Субсидии бюджетам муниципальных районов на проведение комплексных кадастровых работ</t>
  </si>
  <si>
    <t>Субсидии бюджетам на проведение комплексных кадастровых работ</t>
  </si>
  <si>
    <t>Субсидии бюджетам муниципальных районов на развитие сети учреждений культурно-досугового типа</t>
  </si>
  <si>
    <t>Субсидии бюджетам на развитие сети учреждений культурно-досугового типа</t>
  </si>
  <si>
    <t>Субсидии бюджетам на реализацию мероприятий по обеспечению жильем молодых семей</t>
  </si>
  <si>
    <t xml:space="preserve">Субвенции местным бюджетам на выполнение передаваемых полномочий субъектов Российской  Федерации </t>
  </si>
  <si>
    <t xml:space="preserve">Субвенции бюджетам муниципальных районов на выполнение передаваемых полномочий субъектов Российской Федерации </t>
  </si>
  <si>
    <t>000 1 01 02130 01 0000 110</t>
  </si>
  <si>
    <t>000 1 01 02140 01 0000 110</t>
  </si>
  <si>
    <t>Плата за выбросы загрязняющих веществ в атмосферный воздух стационарными объектами</t>
  </si>
  <si>
    <t>2026 год</t>
  </si>
  <si>
    <t>000 2 02 25 599 00 0000 150</t>
  </si>
  <si>
    <t>000 2 02 25 599 05 0000 150</t>
  </si>
  <si>
    <t>Субсидии бюджетам муниципальных районов на подготовку проектов межевания земельных участков и на проведение кадастровых работ</t>
  </si>
  <si>
    <t>Субсидии бюджетам на подготовку проектов межевания земельных участков и на проведение кадастровых работ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</si>
  <si>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взаимедействию с детскими общественными объединениями в общеобразовательных организациях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</si>
  <si>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взаимедействию с детскими общественными объединениями в общеобразовательных организациях</t>
  </si>
  <si>
    <t>"О бюджете муниципального образования Кимовский район на 2025 год и на плановый период 2026 и 2027 годов"</t>
  </si>
  <si>
    <t>Доходы бюджета муниципального образования Кимовский район по группам, подгруппам и статьям классификации доходов бюджетов Российской Федерации на 2025 год и на плановый период 2026 и 2027 годов</t>
  </si>
  <si>
    <t>2027 год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</si>
  <si>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</si>
  <si>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</si>
  <si>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к решению Собрания представителей муниципального образования Кимовский район</t>
  </si>
  <si>
    <t>от 13.12.2024   № 25-130</t>
  </si>
  <si>
    <t>"О внесении изменений и дополнений в решение Собрания представителей муниципального образования Кимовский район от 13.12.2024 № 25-130 "О бюджете муниципального образования Кимовский район на 2025 год и на плановый период 2026 и 2027 годов"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</si>
  <si>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</si>
  <si>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</si>
  <si>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</si>
  <si>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000 11 09045 05 0000 120</t>
  </si>
  <si>
    <t>Прочие доходы от компенсации затрат бюджетов муниципальных районов</t>
  </si>
  <si>
    <t>000 1 13 02990 00 0000 130</t>
  </si>
  <si>
    <t>000 1 13 02995 05 0000 130</t>
  </si>
  <si>
    <t>000 1 16 07000 00 0000 140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</si>
  <si>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</si>
  <si>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</si>
  <si>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</si>
  <si>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0001 16 07010 05 0000 140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</si>
  <si>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</si>
  <si>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</si>
  <si>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000 1 16 10032 05 0000 140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</si>
  <si>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</si>
  <si>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</si>
  <si>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</si>
  <si>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</si>
  <si>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</si>
  <si>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</si>
  <si>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000 2 02 25 116 00 0000 150</t>
  </si>
  <si>
    <t>000 2 02 25 116 05 0000 150</t>
  </si>
  <si>
    <t>Субсидии бюджетам на реализацию программы комплексного развития молодежной политики в субъектах Российской Федерации "Регион для молодых"</t>
  </si>
  <si>
    <t>Субсидии бюджетаммуниципальных районов на реализацию программы комплексного развития молодежной политики в субъектах Российской Федерации "Регион для молодых"</t>
  </si>
  <si>
    <t>Субсидии бюджетам 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</si>
  <si>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000 2 02 25 559 00 0000 150</t>
  </si>
  <si>
    <t>000 2 02 25 559 05 0000 150</t>
  </si>
  <si>
    <t>Субсидии бюджетам на оснащение предметных кабинетов общеобразовательных организаций средствами обучения и воспитания</t>
  </si>
  <si>
    <t>Субсидии бюджетам муниципальных районов на оснащение предметных кабинетов общеобразовательных организаций средствами обучения и воспитания</t>
  </si>
  <si>
    <t>000 2 02 29 999 05 0000 150</t>
  </si>
  <si>
    <t>000 2 02 29 999 00 0000 150</t>
  </si>
  <si>
    <t>000 2 02 45 050 00 0000 150</t>
  </si>
  <si>
    <t>000 2 02 40 014 05 0000 150</t>
  </si>
  <si>
    <t>000 2 02 40 014 00 0000 150</t>
  </si>
  <si>
    <t>000 2 02 45 050 05 0000 150</t>
  </si>
  <si>
    <t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</si>
  <si>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Межбюджетные трансферты,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</si>
  <si>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000 2 02 45 179 00 0000 150</t>
  </si>
  <si>
    <t>000 2 02 45 179 05 0000 150</t>
  </si>
  <si>
    <t>000 2 02 45 303 00 0000 150</t>
  </si>
  <si>
    <t>000 2 02 45 303 05 0000 150</t>
  </si>
  <si>
    <t>000 2 02 45 454 00 0000 150</t>
  </si>
  <si>
    <t>000 2 02 45 454 05 0000 150</t>
  </si>
  <si>
    <t>Межбюджетные трансферты, передаваемые бюджетам на создание модельных муниципальных библиотек</t>
  </si>
  <si>
    <t>Межбюджетные трансферты, передаваемые бюджетам муниципальных районов на создание модельных муниципальных библиотек</t>
  </si>
  <si>
    <t>000 2 02 49 999 00 0000 150</t>
  </si>
  <si>
    <t>000 2 02 49 999 05 0000 150</t>
  </si>
  <si>
    <t>000 2 07 05 000 05 0000 150</t>
  </si>
  <si>
    <t>000 2 07 0 020 05 0000 150</t>
  </si>
  <si>
    <t>000 2 07 05 030 05 0000 150</t>
  </si>
  <si>
    <t>000 2 02 30 024 00 0000 150</t>
  </si>
  <si>
    <t>000 2 02 30 024 05 0000 150</t>
  </si>
  <si>
    <t>000 2 02 30 029 00 0000 150</t>
  </si>
  <si>
    <t>000 2 02 30 029 05 0000 150</t>
  </si>
  <si>
    <t>000 2 02 35 118 00 0000 150</t>
  </si>
  <si>
    <t>000 2 02 35 118 05 0000 150</t>
  </si>
  <si>
    <t>000 2 02 35 120 00 0000 150</t>
  </si>
  <si>
    <t>000 2 02 35 120 05 0000 150</t>
  </si>
  <si>
    <t>000 2 02 35 176 00 0000 150</t>
  </si>
  <si>
    <t>000 2 02 35 176 05 0000 150</t>
  </si>
  <si>
    <t>000 2 02 20 077 05 0000 150</t>
  </si>
  <si>
    <t>000 2 02 20 077 00 0000 150</t>
  </si>
  <si>
    <t>000 2 02 19 999 00 0000 150</t>
  </si>
  <si>
    <t>000 2 02 19 999 05 0000 150</t>
  </si>
  <si>
    <t>000 2 02 15 002 05 0000 150</t>
  </si>
  <si>
    <t>000 2 02 15 002 00 0000 150</t>
  </si>
  <si>
    <t>000 2 02 15 001 05 0000 150</t>
  </si>
  <si>
    <t>000 2 02 15 001 00 0000 150</t>
  </si>
  <si>
    <t>000 1 01 02150 01 0000 110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</si>
  <si>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</si>
  <si>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000 1 05 02000 02 0000 110</t>
  </si>
  <si>
    <t>Единый налог на вмененный доход для отдельных видов деятельности</t>
  </si>
  <si>
    <t>000 1 05 02010 02 0000 110</t>
  </si>
  <si>
    <t>000 1 16 01090 01 0000 140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</si>
  <si>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</si>
  <si>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000 1 16 01093 01 0000 140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</si>
  <si>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</si>
  <si>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</si>
  <si>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</si>
  <si>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от 26.06.2025  № 36-186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</si>
</sst>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&quot;р.&quot;_-;\-* #,##0.00&quot;р.&quot;_-;_-* &quot;-&quot;??&quot;р.&quot;_-;_-@_-"/>
    <numFmt numFmtId="165" formatCode="0.0"/>
    <numFmt numFmtId="166" formatCode="#,##0.0"/>
    <numFmt numFmtId="167" formatCode="&quot;&quot;###,##0.00"/>
  </numFmts>
  <fonts count="15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62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4"/>
      <name val="Times New Roman"/>
      <family val="1"/>
      <charset val="204"/>
    </font>
    <font>
      <sz val="14"/>
      <color indexed="8"/>
      <name val="PT Astra Serif"/>
      <family val="1"/>
      <charset val="204"/>
    </font>
    <font>
      <sz val="14"/>
      <name val="PT Astra Serif"/>
      <family val="1"/>
      <charset val="204"/>
    </font>
    <font>
      <b/>
      <sz val="14"/>
      <name val="PT Astra Serif"/>
      <family val="1"/>
      <charset val="204"/>
    </font>
    <font>
      <b/>
      <sz val="14"/>
      <color indexed="8"/>
      <name val="PT Astra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3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0">
    <xf numFmtId="0" fontId="0" fillId="0" borderId="0"/>
    <xf numFmtId="0" fontId="9" fillId="0" borderId="0"/>
    <xf numFmtId="0" fontId="4" fillId="0" borderId="1" applyNumberFormat="0">
      <alignment horizontal="right" vertical="top"/>
    </xf>
    <xf numFmtId="164" fontId="1" fillId="0" borderId="0" applyFont="0" applyFill="0" applyBorder="0" applyAlignment="0" applyProtection="0"/>
    <xf numFmtId="49" fontId="4" fillId="2" borderId="1">
      <alignment horizontal="left" vertical="top"/>
    </xf>
    <xf numFmtId="49" fontId="5" fillId="0" borderId="1">
      <alignment horizontal="left" vertical="top"/>
    </xf>
    <xf numFmtId="0" fontId="5" fillId="0" borderId="1">
      <alignment horizontal="left" vertical="top" wrapText="1"/>
    </xf>
    <xf numFmtId="0" fontId="2" fillId="0" borderId="0"/>
    <xf numFmtId="49" fontId="6" fillId="3" borderId="1">
      <alignment horizontal="left" vertical="top" wrapText="1"/>
    </xf>
    <xf numFmtId="0" fontId="4" fillId="0" borderId="1">
      <alignment horizontal="left" vertical="top" wrapText="1"/>
    </xf>
  </cellStyleXfs>
  <cellXfs count="80">
    <xf numFmtId="0" fontId="0" fillId="0" borderId="0" xfId="0"/>
    <xf numFmtId="0" fontId="2" fillId="0" borderId="0" xfId="7"/>
    <xf numFmtId="0" fontId="7" fillId="0" borderId="0" xfId="7" applyFont="1"/>
    <xf numFmtId="0" fontId="8" fillId="0" borderId="0" xfId="7" applyFont="1"/>
    <xf numFmtId="0" fontId="10" fillId="0" borderId="0" xfId="7" applyFont="1"/>
    <xf numFmtId="167" fontId="11" fillId="0" borderId="16" xfId="0" applyNumberFormat="1" applyFont="1" applyBorder="1" applyAlignment="1">
      <alignment horizontal="center" vertical="center" wrapText="1"/>
    </xf>
    <xf numFmtId="167" fontId="11" fillId="0" borderId="16" xfId="0" applyNumberFormat="1" applyFont="1" applyBorder="1" applyAlignment="1">
      <alignment horizontal="left" vertical="center" wrapText="1"/>
    </xf>
    <xf numFmtId="167" fontId="11" fillId="0" borderId="16" xfId="0" applyNumberFormat="1" applyFont="1" applyBorder="1" applyAlignment="1">
      <alignment horizontal="right" vertical="center" wrapText="1"/>
    </xf>
    <xf numFmtId="0" fontId="12" fillId="0" borderId="0" xfId="7" applyFont="1"/>
    <xf numFmtId="0" fontId="13" fillId="0" borderId="0" xfId="7" applyFont="1" applyProtection="1">
      <protection hidden="1"/>
    </xf>
    <xf numFmtId="164" fontId="13" fillId="0" borderId="0" xfId="3" applyFont="1" applyFill="1" applyAlignment="1" applyProtection="1">
      <alignment vertical="center" wrapText="1"/>
      <protection hidden="1"/>
    </xf>
    <xf numFmtId="0" fontId="12" fillId="0" borderId="0" xfId="9" applyFont="1" applyBorder="1" applyAlignment="1">
      <alignment horizontal="center" vertical="top" wrapText="1"/>
    </xf>
    <xf numFmtId="49" fontId="11" fillId="0" borderId="2" xfId="4" applyFont="1" applyFill="1" applyBorder="1" applyAlignment="1">
      <alignment horizontal="center" vertical="top"/>
    </xf>
    <xf numFmtId="49" fontId="12" fillId="0" borderId="2" xfId="5" applyFont="1" applyBorder="1" applyAlignment="1">
      <alignment horizontal="center" vertical="top" wrapText="1"/>
    </xf>
    <xf numFmtId="165" fontId="12" fillId="0" borderId="2" xfId="6" applyNumberFormat="1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/>
    </xf>
    <xf numFmtId="1" fontId="11" fillId="0" borderId="2" xfId="0" applyNumberFormat="1" applyFont="1" applyBorder="1" applyAlignment="1">
      <alignment horizontal="center"/>
    </xf>
    <xf numFmtId="49" fontId="14" fillId="0" borderId="2" xfId="8" applyFont="1" applyFill="1" applyBorder="1" applyAlignment="1">
      <alignment horizontal="center" vertical="center" wrapText="1"/>
    </xf>
    <xf numFmtId="0" fontId="13" fillId="0" borderId="2" xfId="9" applyFont="1" applyBorder="1" applyAlignment="1">
      <alignment horizontal="left" vertical="center" wrapText="1"/>
    </xf>
    <xf numFmtId="4" fontId="13" fillId="0" borderId="2" xfId="0" applyNumberFormat="1" applyFont="1" applyBorder="1" applyAlignment="1">
      <alignment vertical="center"/>
    </xf>
    <xf numFmtId="49" fontId="11" fillId="0" borderId="2" xfId="8" applyFont="1" applyFill="1" applyBorder="1" applyAlignment="1">
      <alignment horizontal="center" vertical="center" wrapText="1"/>
    </xf>
    <xf numFmtId="0" fontId="12" fillId="0" borderId="2" xfId="9" applyFont="1" applyBorder="1" applyAlignment="1">
      <alignment horizontal="left" vertical="center" wrapText="1"/>
    </xf>
    <xf numFmtId="4" fontId="12" fillId="0" borderId="2" xfId="0" applyNumberFormat="1" applyFont="1" applyBorder="1" applyAlignment="1">
      <alignment vertical="center"/>
    </xf>
    <xf numFmtId="0" fontId="12" fillId="0" borderId="2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4" fontId="12" fillId="0" borderId="7" xfId="0" applyNumberFormat="1" applyFont="1" applyBorder="1" applyAlignment="1">
      <alignment vertical="center"/>
    </xf>
    <xf numFmtId="0" fontId="12" fillId="0" borderId="6" xfId="0" applyFont="1" applyBorder="1" applyAlignment="1">
      <alignment vertical="top" wrapText="1"/>
    </xf>
    <xf numFmtId="4" fontId="11" fillId="0" borderId="2" xfId="8" applyNumberFormat="1" applyFont="1" applyFill="1" applyBorder="1" applyAlignment="1">
      <alignment horizontal="center" vertical="center" wrapText="1"/>
    </xf>
    <xf numFmtId="0" fontId="13" fillId="0" borderId="2" xfId="9" applyFont="1" applyBorder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2" xfId="9" applyFont="1" applyBorder="1">
      <alignment horizontal="left" vertical="top" wrapText="1"/>
    </xf>
    <xf numFmtId="0" fontId="12" fillId="0" borderId="2" xfId="0" applyFont="1" applyBorder="1" applyAlignment="1">
      <alignment vertical="center" wrapText="1"/>
    </xf>
    <xf numFmtId="0" fontId="12" fillId="0" borderId="15" xfId="0" applyFont="1" applyBorder="1" applyAlignment="1">
      <alignment horizontal="justify" vertical="center"/>
    </xf>
    <xf numFmtId="49" fontId="11" fillId="0" borderId="12" xfId="8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14" fillId="0" borderId="2" xfId="0" applyFont="1" applyBorder="1" applyAlignment="1">
      <alignment horizontal="center" vertical="center"/>
    </xf>
    <xf numFmtId="4" fontId="14" fillId="0" borderId="2" xfId="0" applyNumberFormat="1" applyFont="1" applyBorder="1" applyAlignment="1">
      <alignment vertical="center"/>
    </xf>
    <xf numFmtId="0" fontId="12" fillId="0" borderId="2" xfId="9" applyFont="1" applyBorder="1" applyAlignment="1">
      <alignment horizontal="justify" vertical="top" wrapText="1"/>
    </xf>
    <xf numFmtId="4" fontId="11" fillId="0" borderId="2" xfId="2" applyNumberFormat="1" applyFont="1" applyBorder="1" applyAlignment="1">
      <alignment horizontal="right" vertical="center"/>
    </xf>
    <xf numFmtId="4" fontId="14" fillId="0" borderId="2" xfId="2" applyNumberFormat="1" applyFont="1" applyBorder="1" applyAlignment="1">
      <alignment horizontal="right" vertical="center"/>
    </xf>
    <xf numFmtId="167" fontId="11" fillId="0" borderId="14" xfId="0" applyNumberFormat="1" applyFont="1" applyBorder="1" applyAlignment="1">
      <alignment horizontal="center" vertical="center" wrapText="1"/>
    </xf>
    <xf numFmtId="167" fontId="11" fillId="0" borderId="14" xfId="0" applyNumberFormat="1" applyFont="1" applyBorder="1" applyAlignment="1">
      <alignment horizontal="left" vertical="center" wrapText="1"/>
    </xf>
    <xf numFmtId="167" fontId="11" fillId="0" borderId="14" xfId="0" applyNumberFormat="1" applyFont="1" applyBorder="1" applyAlignment="1">
      <alignment horizontal="left" vertical="top" wrapText="1"/>
    </xf>
    <xf numFmtId="167" fontId="11" fillId="0" borderId="14" xfId="0" applyNumberFormat="1" applyFont="1" applyBorder="1" applyAlignment="1">
      <alignment horizontal="left" wrapText="1"/>
    </xf>
    <xf numFmtId="0" fontId="12" fillId="0" borderId="6" xfId="9" applyFont="1" applyBorder="1" applyAlignment="1">
      <alignment horizontal="left" vertical="center" wrapText="1"/>
    </xf>
    <xf numFmtId="167" fontId="14" fillId="0" borderId="14" xfId="0" applyNumberFormat="1" applyFont="1" applyBorder="1" applyAlignment="1">
      <alignment horizontal="center" vertical="center" wrapText="1"/>
    </xf>
    <xf numFmtId="0" fontId="12" fillId="0" borderId="6" xfId="7" applyFont="1" applyBorder="1" applyAlignment="1" applyProtection="1">
      <alignment horizontal="left" wrapText="1"/>
      <protection hidden="1"/>
    </xf>
    <xf numFmtId="49" fontId="11" fillId="0" borderId="7" xfId="8" applyFont="1" applyFill="1" applyBorder="1" applyAlignment="1">
      <alignment horizontal="center" vertical="center" wrapText="1"/>
    </xf>
    <xf numFmtId="0" fontId="12" fillId="0" borderId="8" xfId="7" applyFont="1" applyBorder="1" applyAlignment="1" applyProtection="1">
      <alignment horizontal="left" wrapText="1"/>
      <protection hidden="1"/>
    </xf>
    <xf numFmtId="0" fontId="12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left" vertical="center"/>
    </xf>
    <xf numFmtId="4" fontId="13" fillId="0" borderId="10" xfId="0" applyNumberFormat="1" applyFont="1" applyBorder="1" applyAlignment="1">
      <alignment vertical="center"/>
    </xf>
    <xf numFmtId="4" fontId="13" fillId="0" borderId="11" xfId="0" applyNumberFormat="1" applyFont="1" applyBorder="1" applyAlignment="1">
      <alignment vertical="center"/>
    </xf>
    <xf numFmtId="0" fontId="12" fillId="0" borderId="3" xfId="0" applyFont="1" applyBorder="1" applyAlignment="1">
      <alignment horizontal="center"/>
    </xf>
    <xf numFmtId="0" fontId="13" fillId="0" borderId="4" xfId="0" applyFont="1" applyBorder="1" applyAlignment="1">
      <alignment horizontal="left" vertical="center"/>
    </xf>
    <xf numFmtId="166" fontId="13" fillId="0" borderId="4" xfId="0" applyNumberFormat="1" applyFont="1" applyBorder="1" applyAlignment="1">
      <alignment vertical="center"/>
    </xf>
    <xf numFmtId="166" fontId="13" fillId="0" borderId="5" xfId="0" applyNumberFormat="1" applyFont="1" applyBorder="1" applyAlignment="1">
      <alignment vertical="center"/>
    </xf>
    <xf numFmtId="0" fontId="12" fillId="0" borderId="13" xfId="7" applyFont="1" applyBorder="1"/>
    <xf numFmtId="0" fontId="13" fillId="0" borderId="0" xfId="7" applyFont="1"/>
    <xf numFmtId="167" fontId="11" fillId="0" borderId="17" xfId="0" applyNumberFormat="1" applyFont="1" applyBorder="1" applyAlignment="1">
      <alignment horizontal="left" wrapText="1"/>
    </xf>
    <xf numFmtId="167" fontId="11" fillId="0" borderId="17" xfId="0" applyNumberFormat="1" applyFont="1" applyBorder="1" applyAlignment="1">
      <alignment horizontal="left" vertical="top" wrapText="1"/>
    </xf>
    <xf numFmtId="0" fontId="13" fillId="0" borderId="6" xfId="9" applyFont="1" applyBorder="1" applyAlignment="1">
      <alignment horizontal="left" vertical="center" wrapText="1"/>
    </xf>
    <xf numFmtId="167" fontId="11" fillId="0" borderId="18" xfId="0" applyNumberFormat="1" applyFont="1" applyBorder="1" applyAlignment="1">
      <alignment horizontal="center" vertical="center" wrapText="1"/>
    </xf>
    <xf numFmtId="167" fontId="11" fillId="0" borderId="2" xfId="0" applyNumberFormat="1" applyFont="1" applyBorder="1" applyAlignment="1">
      <alignment horizontal="center" vertical="center" wrapText="1"/>
    </xf>
    <xf numFmtId="0" fontId="13" fillId="0" borderId="2" xfId="9" applyFont="1" applyBorder="1" applyAlignment="1">
      <alignment horizontal="justify" vertical="center" wrapText="1"/>
    </xf>
    <xf numFmtId="0" fontId="12" fillId="0" borderId="15" xfId="0" applyFont="1" applyBorder="1" applyAlignment="1">
      <alignment vertical="top" wrapText="1"/>
    </xf>
    <xf numFmtId="167" fontId="11" fillId="0" borderId="2" xfId="0" applyNumberFormat="1" applyFont="1" applyBorder="1" applyAlignment="1">
      <alignment horizontal="right" vertical="center" wrapText="1"/>
    </xf>
    <xf numFmtId="167" fontId="11" fillId="0" borderId="18" xfId="0" applyNumberFormat="1" applyFont="1" applyBorder="1" applyAlignment="1">
      <alignment horizontal="left" vertical="center" wrapText="1"/>
    </xf>
    <xf numFmtId="167" fontId="11" fillId="0" borderId="2" xfId="0" applyNumberFormat="1" applyFont="1" applyBorder="1" applyAlignment="1">
      <alignment horizontal="left" vertical="center" wrapText="1"/>
    </xf>
    <xf numFmtId="4" fontId="12" fillId="0" borderId="12" xfId="0" applyNumberFormat="1" applyFont="1" applyBorder="1" applyAlignment="1">
      <alignment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167" fontId="11" fillId="0" borderId="18" xfId="0" applyNumberFormat="1" applyFont="1" applyBorder="1" applyAlignment="1">
      <alignment horizontal="right" vertical="center" wrapText="1"/>
    </xf>
    <xf numFmtId="0" fontId="2" fillId="0" borderId="2" xfId="7" applyBorder="1" applyAlignment="1">
      <alignment horizontal="center"/>
    </xf>
    <xf numFmtId="0" fontId="10" fillId="0" borderId="0" xfId="7" applyFont="1" applyAlignment="1">
      <alignment horizontal="left"/>
    </xf>
    <xf numFmtId="0" fontId="12" fillId="0" borderId="0" xfId="7" applyFont="1" applyAlignment="1">
      <alignment horizontal="center"/>
    </xf>
    <xf numFmtId="0" fontId="12" fillId="0" borderId="0" xfId="7" applyFont="1" applyAlignment="1">
      <alignment horizontal="center" vertical="top" wrapText="1"/>
    </xf>
    <xf numFmtId="0" fontId="13" fillId="0" borderId="0" xfId="7" applyFont="1" applyAlignment="1">
      <alignment horizontal="center" vertical="top" wrapText="1"/>
    </xf>
    <xf numFmtId="0" fontId="13" fillId="0" borderId="0" xfId="7" applyFont="1" applyAlignment="1">
      <alignment horizontal="left"/>
    </xf>
  </cellXfs>
  <cellStyles count="10">
    <cellStyle name="Normal" xfId="1" xr:uid="{00000000-0005-0000-0000-000000000000}"/>
    <cellStyle name="Данные (только для чтения)" xfId="2" xr:uid="{00000000-0005-0000-0000-000001000000}"/>
    <cellStyle name="Денежный" xfId="3" builtinId="4"/>
    <cellStyle name="Заголовки полей" xfId="4" xr:uid="{00000000-0005-0000-0000-000003000000}"/>
    <cellStyle name="Заголовки полей [печать]" xfId="5" xr:uid="{00000000-0005-0000-0000-000004000000}"/>
    <cellStyle name="Заголовок показателя [печать]" xfId="6" xr:uid="{00000000-0005-0000-0000-000005000000}"/>
    <cellStyle name="Обычный" xfId="0" builtinId="0"/>
    <cellStyle name="Обычный_tmp" xfId="7" xr:uid="{00000000-0005-0000-0000-000007000000}"/>
    <cellStyle name="Свойства элементов измерения" xfId="8" xr:uid="{00000000-0005-0000-0000-000008000000}"/>
    <cellStyle name="Элементы осей [печать]" xfId="9" xr:uid="{00000000-0005-0000-0000-000009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7"/>
  <sheetViews>
    <sheetView tabSelected="1" view="pageBreakPreview" zoomScale="70" zoomScaleNormal="70" zoomScaleSheetLayoutView="70" workbookViewId="0">
      <selection activeCell="C3" sqref="C3:E3"/>
    </sheetView>
  </sheetViews>
  <sheetFormatPr defaultColWidth="9.140625" defaultRowHeight="12.75" x14ac:dyDescent="0.2"/>
  <cols>
    <col min="1" max="1" width="36.28515625" style="2" customWidth="1"/>
    <col min="2" max="2" width="57.5703125" style="2" customWidth="1"/>
    <col min="3" max="3" width="21.85546875" style="2" customWidth="1"/>
    <col min="4" max="4" width="20.85546875" style="2" customWidth="1"/>
    <col min="5" max="5" width="21" style="2" customWidth="1"/>
    <col min="6" max="6" width="17.7109375" style="1" customWidth="1"/>
    <col min="7" max="7" width="16.28515625" style="1" hidden="1" customWidth="1"/>
    <col min="8" max="10" width="16.5703125" style="1" hidden="1" customWidth="1"/>
    <col min="11" max="13" width="16" style="1" hidden="1" customWidth="1"/>
    <col min="14" max="14" width="14.140625" style="1" hidden="1" customWidth="1"/>
    <col min="15" max="15" width="15.28515625" style="1" hidden="1" customWidth="1"/>
    <col min="16" max="16384" width="9.140625" style="1"/>
  </cols>
  <sheetData>
    <row r="1" spans="1:5" ht="27" customHeight="1" x14ac:dyDescent="0.3">
      <c r="C1" s="76" t="s">
        <v>269</v>
      </c>
      <c r="D1" s="76"/>
      <c r="E1" s="76"/>
    </row>
    <row r="2" spans="1:5" ht="42.75" customHeight="1" x14ac:dyDescent="0.2">
      <c r="C2" s="77" t="s">
        <v>329</v>
      </c>
      <c r="D2" s="77"/>
      <c r="E2" s="77"/>
    </row>
    <row r="3" spans="1:5" ht="21" customHeight="1" x14ac:dyDescent="0.3">
      <c r="C3" s="76" t="s">
        <v>412</v>
      </c>
      <c r="D3" s="76"/>
      <c r="E3" s="76"/>
    </row>
    <row r="4" spans="1:5" ht="118.5" customHeight="1" x14ac:dyDescent="0.2">
      <c r="C4" s="77" t="s">
        <v>331</v>
      </c>
      <c r="D4" s="77"/>
      <c r="E4" s="77"/>
    </row>
    <row r="5" spans="1:5" ht="30.75" customHeight="1" x14ac:dyDescent="0.2"/>
    <row r="6" spans="1:5" ht="27.75" customHeight="1" x14ac:dyDescent="0.3">
      <c r="A6" s="8"/>
      <c r="B6" s="8"/>
      <c r="C6" s="76" t="s">
        <v>269</v>
      </c>
      <c r="D6" s="76"/>
      <c r="E6" s="76"/>
    </row>
    <row r="7" spans="1:5" ht="39.6" customHeight="1" x14ac:dyDescent="0.3">
      <c r="A7" s="8"/>
      <c r="B7" s="8"/>
      <c r="C7" s="77" t="s">
        <v>329</v>
      </c>
      <c r="D7" s="77"/>
      <c r="E7" s="77"/>
    </row>
    <row r="8" spans="1:5" ht="18" customHeight="1" x14ac:dyDescent="0.3">
      <c r="A8" s="8"/>
      <c r="B8" s="8"/>
      <c r="C8" s="76" t="s">
        <v>330</v>
      </c>
      <c r="D8" s="76"/>
      <c r="E8" s="76"/>
    </row>
    <row r="9" spans="1:5" ht="64.5" customHeight="1" x14ac:dyDescent="0.3">
      <c r="A9" s="8"/>
      <c r="B9" s="8"/>
      <c r="C9" s="77" t="s">
        <v>324</v>
      </c>
      <c r="D9" s="77"/>
      <c r="E9" s="77"/>
    </row>
    <row r="10" spans="1:5" ht="37.15" customHeight="1" x14ac:dyDescent="0.3">
      <c r="A10" s="8"/>
      <c r="B10" s="8"/>
      <c r="C10" s="8"/>
      <c r="D10" s="8"/>
      <c r="E10" s="8"/>
    </row>
    <row r="11" spans="1:5" ht="37.9" customHeight="1" x14ac:dyDescent="0.2">
      <c r="A11" s="78" t="s">
        <v>325</v>
      </c>
      <c r="B11" s="78"/>
      <c r="C11" s="78"/>
      <c r="D11" s="78"/>
      <c r="E11" s="78"/>
    </row>
    <row r="12" spans="1:5" ht="15.75" customHeight="1" x14ac:dyDescent="0.3">
      <c r="A12" s="9"/>
      <c r="B12" s="9"/>
      <c r="C12" s="9"/>
      <c r="D12" s="9"/>
      <c r="E12" s="9"/>
    </row>
    <row r="13" spans="1:5" ht="19.5" customHeight="1" x14ac:dyDescent="0.2">
      <c r="A13" s="10"/>
      <c r="B13" s="10"/>
      <c r="C13" s="10"/>
      <c r="D13" s="10"/>
      <c r="E13" s="11" t="s">
        <v>226</v>
      </c>
    </row>
    <row r="14" spans="1:5" ht="21" customHeight="1" x14ac:dyDescent="0.2">
      <c r="A14" s="12" t="s">
        <v>63</v>
      </c>
      <c r="B14" s="13" t="s">
        <v>108</v>
      </c>
      <c r="C14" s="14" t="s">
        <v>294</v>
      </c>
      <c r="D14" s="14" t="s">
        <v>317</v>
      </c>
      <c r="E14" s="14" t="s">
        <v>326</v>
      </c>
    </row>
    <row r="15" spans="1:5" ht="18.75" x14ac:dyDescent="0.3">
      <c r="A15" s="15">
        <v>1</v>
      </c>
      <c r="B15" s="15">
        <v>2</v>
      </c>
      <c r="C15" s="16">
        <v>3</v>
      </c>
      <c r="D15" s="16">
        <v>4</v>
      </c>
      <c r="E15" s="16">
        <v>5</v>
      </c>
    </row>
    <row r="16" spans="1:5" ht="34.5" customHeight="1" x14ac:dyDescent="0.2">
      <c r="A16" s="17" t="s">
        <v>113</v>
      </c>
      <c r="B16" s="18" t="s">
        <v>114</v>
      </c>
      <c r="C16" s="19">
        <f>+C17+C27+C37+C50+C54+C59+C75+C83+C92+C100+C131</f>
        <v>497028231.23999995</v>
      </c>
      <c r="D16" s="19">
        <f>+D17+D27+D37+D50+D54+D59+D75+D83+D92+D100</f>
        <v>517622444.19</v>
      </c>
      <c r="E16" s="19">
        <f>+E17+E27+E37+E50+E54+E59+E75+E83+E92+E100</f>
        <v>518048991.8499999</v>
      </c>
    </row>
    <row r="17" spans="1:5" ht="25.9" customHeight="1" x14ac:dyDescent="0.2">
      <c r="A17" s="17" t="s">
        <v>115</v>
      </c>
      <c r="B17" s="18" t="s">
        <v>116</v>
      </c>
      <c r="C17" s="19">
        <f>+C18</f>
        <v>180571804.00999999</v>
      </c>
      <c r="D17" s="19">
        <f t="shared" ref="D17:E17" si="0">+D18</f>
        <v>179793375.19000003</v>
      </c>
      <c r="E17" s="19">
        <f t="shared" si="0"/>
        <v>193391953.63</v>
      </c>
    </row>
    <row r="18" spans="1:5" ht="30" customHeight="1" x14ac:dyDescent="0.2">
      <c r="A18" s="20" t="s">
        <v>0</v>
      </c>
      <c r="B18" s="21" t="s">
        <v>1</v>
      </c>
      <c r="C18" s="22">
        <f>SUM(C19:C26)</f>
        <v>180571804.00999999</v>
      </c>
      <c r="D18" s="22">
        <f t="shared" ref="D18:E18" si="1">SUM(D19:D25)</f>
        <v>179793375.19000003</v>
      </c>
      <c r="E18" s="22">
        <f t="shared" si="1"/>
        <v>193391953.63</v>
      </c>
    </row>
    <row r="19" spans="1:5" ht="370.5" customHeight="1" x14ac:dyDescent="0.2">
      <c r="A19" s="20" t="s">
        <v>2</v>
      </c>
      <c r="B19" s="23" t="s">
        <v>347</v>
      </c>
      <c r="C19" s="22">
        <v>162440512.91</v>
      </c>
      <c r="D19" s="22">
        <v>162588613.71000001</v>
      </c>
      <c r="E19" s="22">
        <v>174924563.65000001</v>
      </c>
    </row>
    <row r="20" spans="1:5" ht="255" customHeight="1" x14ac:dyDescent="0.2">
      <c r="A20" s="20" t="s">
        <v>3</v>
      </c>
      <c r="B20" s="24" t="s">
        <v>348</v>
      </c>
      <c r="C20" s="22">
        <v>755397.85</v>
      </c>
      <c r="D20" s="22">
        <v>1203805.03</v>
      </c>
      <c r="E20" s="22">
        <v>1295293.67</v>
      </c>
    </row>
    <row r="21" spans="1:5" ht="237.75" customHeight="1" x14ac:dyDescent="0.2">
      <c r="A21" s="20" t="s">
        <v>68</v>
      </c>
      <c r="B21" s="23" t="s">
        <v>349</v>
      </c>
      <c r="C21" s="22">
        <v>2663618.69</v>
      </c>
      <c r="D21" s="22">
        <v>3350703.4</v>
      </c>
      <c r="E21" s="22">
        <v>3605356.84</v>
      </c>
    </row>
    <row r="22" spans="1:5" ht="137.25" customHeight="1" x14ac:dyDescent="0.2">
      <c r="A22" s="20" t="s">
        <v>4</v>
      </c>
      <c r="B22" s="23" t="s">
        <v>181</v>
      </c>
      <c r="C22" s="22">
        <v>9466010</v>
      </c>
      <c r="D22" s="22">
        <v>7626965</v>
      </c>
      <c r="E22" s="22">
        <v>8144630</v>
      </c>
    </row>
    <row r="23" spans="1:5" ht="408.75" customHeight="1" x14ac:dyDescent="0.2">
      <c r="A23" s="20" t="s">
        <v>241</v>
      </c>
      <c r="B23" s="23" t="s">
        <v>350</v>
      </c>
      <c r="C23" s="22">
        <v>2014531.55</v>
      </c>
      <c r="D23" s="22">
        <v>2181735.48</v>
      </c>
      <c r="E23" s="22">
        <v>2347548.94</v>
      </c>
    </row>
    <row r="24" spans="1:5" ht="178.5" customHeight="1" x14ac:dyDescent="0.2">
      <c r="A24" s="20" t="s">
        <v>314</v>
      </c>
      <c r="B24" s="23" t="s">
        <v>351</v>
      </c>
      <c r="C24" s="22">
        <v>1272481.95</v>
      </c>
      <c r="D24" s="22">
        <v>1378097.24</v>
      </c>
      <c r="E24" s="22">
        <v>1491102.28</v>
      </c>
    </row>
    <row r="25" spans="1:5" ht="174" customHeight="1" x14ac:dyDescent="0.2">
      <c r="A25" s="20" t="s">
        <v>315</v>
      </c>
      <c r="B25" s="24" t="s">
        <v>352</v>
      </c>
      <c r="C25" s="22">
        <v>944816.72</v>
      </c>
      <c r="D25" s="22">
        <v>1463455.33</v>
      </c>
      <c r="E25" s="22">
        <v>1583458.25</v>
      </c>
    </row>
    <row r="26" spans="1:5" ht="408.75" customHeight="1" x14ac:dyDescent="0.2">
      <c r="A26" s="20" t="s">
        <v>401</v>
      </c>
      <c r="B26" s="24" t="s">
        <v>402</v>
      </c>
      <c r="C26" s="22">
        <v>1014434.34</v>
      </c>
      <c r="D26" s="22"/>
      <c r="E26" s="22"/>
    </row>
    <row r="27" spans="1:5" ht="58.15" customHeight="1" x14ac:dyDescent="0.2">
      <c r="A27" s="17" t="s">
        <v>5</v>
      </c>
      <c r="B27" s="18" t="s">
        <v>6</v>
      </c>
      <c r="C27" s="19">
        <f>+C28</f>
        <v>115824680.97000001</v>
      </c>
      <c r="D27" s="19">
        <f>+D28</f>
        <v>121875717.04000001</v>
      </c>
      <c r="E27" s="19">
        <f>+E28</f>
        <v>85846436.400000006</v>
      </c>
    </row>
    <row r="28" spans="1:5" ht="57.6" customHeight="1" x14ac:dyDescent="0.2">
      <c r="A28" s="20" t="s">
        <v>7</v>
      </c>
      <c r="B28" s="21" t="s">
        <v>8</v>
      </c>
      <c r="C28" s="22">
        <f>SUM(C29+C31+C33+C35)</f>
        <v>115824680.97000001</v>
      </c>
      <c r="D28" s="22">
        <f t="shared" ref="D28:E28" si="2">SUM(D29+D31+D33+D35)</f>
        <v>121875717.04000001</v>
      </c>
      <c r="E28" s="22">
        <f t="shared" si="2"/>
        <v>85846436.400000006</v>
      </c>
    </row>
    <row r="29" spans="1:5" ht="126.75" customHeight="1" x14ac:dyDescent="0.2">
      <c r="A29" s="20" t="s">
        <v>90</v>
      </c>
      <c r="B29" s="23" t="s">
        <v>91</v>
      </c>
      <c r="C29" s="22">
        <f>SUM(C30)</f>
        <v>60577842.630000003</v>
      </c>
      <c r="D29" s="22">
        <f t="shared" ref="D29:E29" si="3">SUM(D30)</f>
        <v>63805300.340000004</v>
      </c>
      <c r="E29" s="22">
        <f t="shared" si="3"/>
        <v>44942977.899999999</v>
      </c>
    </row>
    <row r="30" spans="1:5" ht="194.25" customHeight="1" x14ac:dyDescent="0.2">
      <c r="A30" s="20" t="s">
        <v>182</v>
      </c>
      <c r="B30" s="23" t="s">
        <v>242</v>
      </c>
      <c r="C30" s="22">
        <v>60577842.630000003</v>
      </c>
      <c r="D30" s="22">
        <v>63805300.340000004</v>
      </c>
      <c r="E30" s="22">
        <v>44942977.899999999</v>
      </c>
    </row>
    <row r="31" spans="1:5" ht="138.75" customHeight="1" x14ac:dyDescent="0.2">
      <c r="A31" s="20" t="s">
        <v>92</v>
      </c>
      <c r="B31" s="24" t="s">
        <v>93</v>
      </c>
      <c r="C31" s="25">
        <f>SUM(C32)</f>
        <v>272971.2</v>
      </c>
      <c r="D31" s="25">
        <f t="shared" ref="D31:E31" si="4">SUM(D32)</f>
        <v>295874.90999999997</v>
      </c>
      <c r="E31" s="25">
        <f t="shared" si="4"/>
        <v>208407.44</v>
      </c>
    </row>
    <row r="32" spans="1:5" ht="210.75" customHeight="1" x14ac:dyDescent="0.2">
      <c r="A32" s="20" t="s">
        <v>183</v>
      </c>
      <c r="B32" s="26" t="s">
        <v>243</v>
      </c>
      <c r="C32" s="22">
        <v>272971.2</v>
      </c>
      <c r="D32" s="22">
        <v>295874.90999999997</v>
      </c>
      <c r="E32" s="22">
        <v>208407.44</v>
      </c>
    </row>
    <row r="33" spans="1:5" ht="117.75" customHeight="1" x14ac:dyDescent="0.2">
      <c r="A33" s="27" t="s">
        <v>94</v>
      </c>
      <c r="B33" s="23" t="s">
        <v>95</v>
      </c>
      <c r="C33" s="22">
        <f>SUM(C34)</f>
        <v>61178690.689999998</v>
      </c>
      <c r="D33" s="22">
        <f t="shared" ref="D33:E33" si="5">SUM(D34)</f>
        <v>64121350.119999997</v>
      </c>
      <c r="E33" s="22">
        <f t="shared" si="5"/>
        <v>45165596.060000002</v>
      </c>
    </row>
    <row r="34" spans="1:5" ht="190.5" customHeight="1" x14ac:dyDescent="0.2">
      <c r="A34" s="27" t="s">
        <v>184</v>
      </c>
      <c r="B34" s="23" t="s">
        <v>244</v>
      </c>
      <c r="C34" s="22">
        <v>61178690.689999998</v>
      </c>
      <c r="D34" s="22">
        <v>64121350.119999997</v>
      </c>
      <c r="E34" s="22">
        <v>45165596.060000002</v>
      </c>
    </row>
    <row r="35" spans="1:5" ht="118.5" customHeight="1" x14ac:dyDescent="0.2">
      <c r="A35" s="27" t="s">
        <v>96</v>
      </c>
      <c r="B35" s="23" t="s">
        <v>97</v>
      </c>
      <c r="C35" s="22">
        <f>SUM(C36)</f>
        <v>-6204823.5499999998</v>
      </c>
      <c r="D35" s="22">
        <f t="shared" ref="D35:E35" si="6">SUM(D36)</f>
        <v>-6346808.3300000001</v>
      </c>
      <c r="E35" s="22">
        <f t="shared" si="6"/>
        <v>-4470545</v>
      </c>
    </row>
    <row r="36" spans="1:5" ht="193.5" customHeight="1" x14ac:dyDescent="0.2">
      <c r="A36" s="27" t="s">
        <v>185</v>
      </c>
      <c r="B36" s="24" t="s">
        <v>245</v>
      </c>
      <c r="C36" s="22">
        <v>-6204823.5499999998</v>
      </c>
      <c r="D36" s="22">
        <v>-6346808.3300000001</v>
      </c>
      <c r="E36" s="22">
        <v>-4470545</v>
      </c>
    </row>
    <row r="37" spans="1:5" ht="25.5" customHeight="1" x14ac:dyDescent="0.2">
      <c r="A37" s="17" t="s">
        <v>9</v>
      </c>
      <c r="B37" s="28" t="s">
        <v>10</v>
      </c>
      <c r="C37" s="19">
        <f>SUM(C38,C43,C45,C47,C49)</f>
        <v>120854588.64999999</v>
      </c>
      <c r="D37" s="19">
        <f t="shared" ref="D37:E37" si="7">SUM(D38,D45,D47,D49)</f>
        <v>153367624.34</v>
      </c>
      <c r="E37" s="19">
        <f t="shared" si="7"/>
        <v>176005022.16</v>
      </c>
    </row>
    <row r="38" spans="1:5" ht="37.5" customHeight="1" x14ac:dyDescent="0.2">
      <c r="A38" s="20" t="s">
        <v>56</v>
      </c>
      <c r="B38" s="23" t="s">
        <v>127</v>
      </c>
      <c r="C38" s="22">
        <f>SUM(C39+C41)</f>
        <v>111424670</v>
      </c>
      <c r="D38" s="22">
        <f>SUM(D39+D41)</f>
        <v>146187579.97</v>
      </c>
      <c r="E38" s="22">
        <f>SUM(E39+E41)</f>
        <v>168538563.56999999</v>
      </c>
    </row>
    <row r="39" spans="1:5" ht="57" customHeight="1" x14ac:dyDescent="0.2">
      <c r="A39" s="20" t="s">
        <v>64</v>
      </c>
      <c r="B39" s="24" t="s">
        <v>129</v>
      </c>
      <c r="C39" s="22">
        <f>SUM(C40)</f>
        <v>76740390</v>
      </c>
      <c r="D39" s="22">
        <f>SUM(D40)</f>
        <v>93701191.519999996</v>
      </c>
      <c r="E39" s="22">
        <f>SUM(E40)</f>
        <v>107634558.8</v>
      </c>
    </row>
    <row r="40" spans="1:5" ht="60" customHeight="1" x14ac:dyDescent="0.2">
      <c r="A40" s="20" t="s">
        <v>69</v>
      </c>
      <c r="B40" s="23" t="s">
        <v>129</v>
      </c>
      <c r="C40" s="22">
        <v>76740390</v>
      </c>
      <c r="D40" s="22">
        <v>93701191.519999996</v>
      </c>
      <c r="E40" s="22">
        <v>107634558.8</v>
      </c>
    </row>
    <row r="41" spans="1:5" ht="59.25" customHeight="1" x14ac:dyDescent="0.2">
      <c r="A41" s="20" t="s">
        <v>65</v>
      </c>
      <c r="B41" s="23" t="s">
        <v>128</v>
      </c>
      <c r="C41" s="22">
        <f>SUM(C42)</f>
        <v>34684280</v>
      </c>
      <c r="D41" s="22">
        <f>SUM(D42)</f>
        <v>52486388.450000003</v>
      </c>
      <c r="E41" s="22">
        <f>SUM(E42)</f>
        <v>60904004.770000003</v>
      </c>
    </row>
    <row r="42" spans="1:5" ht="99.75" customHeight="1" x14ac:dyDescent="0.2">
      <c r="A42" s="20" t="s">
        <v>70</v>
      </c>
      <c r="B42" s="29" t="s">
        <v>130</v>
      </c>
      <c r="C42" s="22">
        <v>34684280</v>
      </c>
      <c r="D42" s="22">
        <v>52486388.450000003</v>
      </c>
      <c r="E42" s="22">
        <v>60904004.770000003</v>
      </c>
    </row>
    <row r="43" spans="1:5" ht="48" customHeight="1" x14ac:dyDescent="0.2">
      <c r="A43" s="20" t="s">
        <v>403</v>
      </c>
      <c r="B43" s="29" t="s">
        <v>404</v>
      </c>
      <c r="C43" s="22">
        <f>SUM(C44)</f>
        <v>27000</v>
      </c>
      <c r="D43" s="22">
        <f t="shared" ref="D43:E43" si="8">SUM(D44)</f>
        <v>0</v>
      </c>
      <c r="E43" s="22">
        <f t="shared" si="8"/>
        <v>0</v>
      </c>
    </row>
    <row r="44" spans="1:5" ht="45.75" customHeight="1" x14ac:dyDescent="0.2">
      <c r="A44" s="20" t="s">
        <v>405</v>
      </c>
      <c r="B44" s="29" t="s">
        <v>404</v>
      </c>
      <c r="C44" s="22">
        <v>27000</v>
      </c>
      <c r="D44" s="22"/>
      <c r="E44" s="22"/>
    </row>
    <row r="45" spans="1:5" ht="26.25" customHeight="1" x14ac:dyDescent="0.2">
      <c r="A45" s="20" t="s">
        <v>11</v>
      </c>
      <c r="B45" s="30" t="s">
        <v>12</v>
      </c>
      <c r="C45" s="22">
        <f>SUM(C46)</f>
        <v>2856082.69</v>
      </c>
      <c r="D45" s="22">
        <f>SUM(D46)</f>
        <v>3073113.88</v>
      </c>
      <c r="E45" s="22">
        <f>SUM(E46)</f>
        <v>3359528.1</v>
      </c>
    </row>
    <row r="46" spans="1:5" ht="24" customHeight="1" x14ac:dyDescent="0.2">
      <c r="A46" s="20" t="s">
        <v>71</v>
      </c>
      <c r="B46" s="30" t="s">
        <v>12</v>
      </c>
      <c r="C46" s="22">
        <v>2856082.69</v>
      </c>
      <c r="D46" s="22">
        <v>3073113.88</v>
      </c>
      <c r="E46" s="22">
        <v>3359528.1</v>
      </c>
    </row>
    <row r="47" spans="1:5" ht="42.75" customHeight="1" x14ac:dyDescent="0.2">
      <c r="A47" s="20" t="s">
        <v>77</v>
      </c>
      <c r="B47" s="23" t="s">
        <v>46</v>
      </c>
      <c r="C47" s="22">
        <f>SUM(C48)</f>
        <v>6546835.96</v>
      </c>
      <c r="D47" s="22">
        <f>SUM(D48)</f>
        <v>4106930.49</v>
      </c>
      <c r="E47" s="22">
        <f>SUM(E48)</f>
        <v>4106930.49</v>
      </c>
    </row>
    <row r="48" spans="1:5" ht="74.25" customHeight="1" x14ac:dyDescent="0.2">
      <c r="A48" s="20" t="s">
        <v>78</v>
      </c>
      <c r="B48" s="23" t="s">
        <v>186</v>
      </c>
      <c r="C48" s="22">
        <v>6546835.96</v>
      </c>
      <c r="D48" s="22">
        <v>4106930.49</v>
      </c>
      <c r="E48" s="22">
        <v>4106930.49</v>
      </c>
    </row>
    <row r="49" spans="1:5" ht="27.75" hidden="1" customHeight="1" x14ac:dyDescent="0.2">
      <c r="A49" s="20" t="s">
        <v>254</v>
      </c>
      <c r="B49" s="24" t="s">
        <v>253</v>
      </c>
      <c r="C49" s="22"/>
      <c r="D49" s="22"/>
      <c r="E49" s="22"/>
    </row>
    <row r="50" spans="1:5" ht="18.75" x14ac:dyDescent="0.2">
      <c r="A50" s="17" t="s">
        <v>13</v>
      </c>
      <c r="B50" s="18" t="s">
        <v>14</v>
      </c>
      <c r="C50" s="19">
        <f>+C51</f>
        <v>15291940</v>
      </c>
      <c r="D50" s="19">
        <f>+D51</f>
        <v>17823048</v>
      </c>
      <c r="E50" s="19">
        <f>+E51</f>
        <v>18176232</v>
      </c>
    </row>
    <row r="51" spans="1:5" ht="18.75" x14ac:dyDescent="0.2">
      <c r="A51" s="20" t="s">
        <v>15</v>
      </c>
      <c r="B51" s="30" t="s">
        <v>16</v>
      </c>
      <c r="C51" s="22">
        <f>+C52+C53</f>
        <v>15291940</v>
      </c>
      <c r="D51" s="22">
        <f>+D52+D53</f>
        <v>17823048</v>
      </c>
      <c r="E51" s="22">
        <f>+E52+E53</f>
        <v>18176232</v>
      </c>
    </row>
    <row r="52" spans="1:5" ht="44.25" customHeight="1" x14ac:dyDescent="0.2">
      <c r="A52" s="20" t="s">
        <v>17</v>
      </c>
      <c r="B52" s="30" t="s">
        <v>18</v>
      </c>
      <c r="C52" s="22">
        <v>15291940</v>
      </c>
      <c r="D52" s="22">
        <v>17823048</v>
      </c>
      <c r="E52" s="22">
        <v>18176232</v>
      </c>
    </row>
    <row r="53" spans="1:5" ht="56.25" hidden="1" x14ac:dyDescent="0.2">
      <c r="A53" s="20" t="s">
        <v>19</v>
      </c>
      <c r="B53" s="30" t="s">
        <v>20</v>
      </c>
      <c r="C53" s="22"/>
      <c r="D53" s="22"/>
      <c r="E53" s="22"/>
    </row>
    <row r="54" spans="1:5" ht="22.15" customHeight="1" x14ac:dyDescent="0.2">
      <c r="A54" s="17" t="s">
        <v>21</v>
      </c>
      <c r="B54" s="18" t="s">
        <v>22</v>
      </c>
      <c r="C54" s="19">
        <f>SUM(C55+C57)</f>
        <v>14264640</v>
      </c>
      <c r="D54" s="19">
        <f>SUM(D55+D57)</f>
        <v>7791600</v>
      </c>
      <c r="E54" s="19">
        <f>SUM(E55+E57)</f>
        <v>8570520</v>
      </c>
    </row>
    <row r="55" spans="1:5" ht="57" customHeight="1" x14ac:dyDescent="0.2">
      <c r="A55" s="20" t="s">
        <v>72</v>
      </c>
      <c r="B55" s="31" t="s">
        <v>73</v>
      </c>
      <c r="C55" s="22">
        <f>SUM(C56)</f>
        <v>14264640</v>
      </c>
      <c r="D55" s="22">
        <f>SUM(D56)</f>
        <v>7791600</v>
      </c>
      <c r="E55" s="22">
        <f>SUM(E56)</f>
        <v>8570520</v>
      </c>
    </row>
    <row r="56" spans="1:5" ht="84" customHeight="1" x14ac:dyDescent="0.2">
      <c r="A56" s="20" t="s">
        <v>66</v>
      </c>
      <c r="B56" s="29" t="s">
        <v>131</v>
      </c>
      <c r="C56" s="22">
        <v>14264640</v>
      </c>
      <c r="D56" s="22">
        <v>7791600</v>
      </c>
      <c r="E56" s="22">
        <v>8570520</v>
      </c>
    </row>
    <row r="57" spans="1:5" ht="54.6" hidden="1" customHeight="1" x14ac:dyDescent="0.2">
      <c r="A57" s="20" t="s">
        <v>23</v>
      </c>
      <c r="B57" s="23" t="s">
        <v>24</v>
      </c>
      <c r="C57" s="22">
        <f>SUM(C58)</f>
        <v>0</v>
      </c>
      <c r="D57" s="22">
        <f>SUM(D58)</f>
        <v>0</v>
      </c>
      <c r="E57" s="22">
        <f>SUM(E58)</f>
        <v>0</v>
      </c>
    </row>
    <row r="58" spans="1:5" ht="39" hidden="1" customHeight="1" x14ac:dyDescent="0.2">
      <c r="A58" s="20" t="s">
        <v>74</v>
      </c>
      <c r="B58" s="24" t="s">
        <v>132</v>
      </c>
      <c r="C58" s="22"/>
      <c r="D58" s="22"/>
      <c r="E58" s="22"/>
    </row>
    <row r="59" spans="1:5" ht="80.25" customHeight="1" x14ac:dyDescent="0.2">
      <c r="A59" s="17" t="s">
        <v>27</v>
      </c>
      <c r="B59" s="28" t="s">
        <v>28</v>
      </c>
      <c r="C59" s="19">
        <f>+C60+C62+C70</f>
        <v>10283920</v>
      </c>
      <c r="D59" s="19">
        <f t="shared" ref="D59:E59" si="9">+D60+D62+D70</f>
        <v>9065000</v>
      </c>
      <c r="E59" s="19">
        <f t="shared" si="9"/>
        <v>8339000</v>
      </c>
    </row>
    <row r="60" spans="1:5" ht="34.9" hidden="1" customHeight="1" x14ac:dyDescent="0.2">
      <c r="A60" s="20" t="s">
        <v>29</v>
      </c>
      <c r="B60" s="30" t="s">
        <v>30</v>
      </c>
      <c r="C60" s="22">
        <f>+C61</f>
        <v>0</v>
      </c>
      <c r="D60" s="22">
        <f>+D61</f>
        <v>0</v>
      </c>
      <c r="E60" s="22">
        <f>+E61</f>
        <v>0</v>
      </c>
    </row>
    <row r="61" spans="1:5" ht="55.9" hidden="1" customHeight="1" x14ac:dyDescent="0.2">
      <c r="A61" s="20" t="s">
        <v>98</v>
      </c>
      <c r="B61" s="30" t="s">
        <v>133</v>
      </c>
      <c r="C61" s="22"/>
      <c r="D61" s="22"/>
      <c r="E61" s="22"/>
    </row>
    <row r="62" spans="1:5" ht="138.75" customHeight="1" x14ac:dyDescent="0.2">
      <c r="A62" s="20" t="s">
        <v>31</v>
      </c>
      <c r="B62" s="24" t="s">
        <v>75</v>
      </c>
      <c r="C62" s="22">
        <f>+C63+C66+C68</f>
        <v>9160240</v>
      </c>
      <c r="D62" s="22">
        <f t="shared" ref="D62:E62" si="10">+D63+D66+D68</f>
        <v>8465000</v>
      </c>
      <c r="E62" s="22">
        <f t="shared" si="10"/>
        <v>7739000</v>
      </c>
    </row>
    <row r="63" spans="1:5" ht="117" customHeight="1" x14ac:dyDescent="0.2">
      <c r="A63" s="20" t="s">
        <v>32</v>
      </c>
      <c r="B63" s="23" t="s">
        <v>33</v>
      </c>
      <c r="C63" s="22">
        <f>SUM(C64:C65)</f>
        <v>8392000</v>
      </c>
      <c r="D63" s="22">
        <f t="shared" ref="D63:E63" si="11">SUM(D64:D65)</f>
        <v>7524500</v>
      </c>
      <c r="E63" s="22">
        <f t="shared" si="11"/>
        <v>6798500</v>
      </c>
    </row>
    <row r="64" spans="1:5" ht="154.5" customHeight="1" x14ac:dyDescent="0.2">
      <c r="A64" s="20" t="s">
        <v>135</v>
      </c>
      <c r="B64" s="23" t="s">
        <v>134</v>
      </c>
      <c r="C64" s="22">
        <v>6801000</v>
      </c>
      <c r="D64" s="22">
        <v>6121000</v>
      </c>
      <c r="E64" s="22">
        <v>5510000</v>
      </c>
    </row>
    <row r="65" spans="1:5" ht="138.75" customHeight="1" x14ac:dyDescent="0.2">
      <c r="A65" s="20" t="s">
        <v>120</v>
      </c>
      <c r="B65" s="24" t="s">
        <v>121</v>
      </c>
      <c r="C65" s="22">
        <v>1591000</v>
      </c>
      <c r="D65" s="22">
        <v>1403500</v>
      </c>
      <c r="E65" s="22">
        <v>1288500</v>
      </c>
    </row>
    <row r="66" spans="1:5" ht="149.25" customHeight="1" x14ac:dyDescent="0.2">
      <c r="A66" s="20" t="s">
        <v>34</v>
      </c>
      <c r="B66" s="23" t="s">
        <v>246</v>
      </c>
      <c r="C66" s="22">
        <f>SUM(C67)</f>
        <v>14700</v>
      </c>
      <c r="D66" s="22">
        <f>SUM(D67)</f>
        <v>13500</v>
      </c>
      <c r="E66" s="22">
        <f>SUM(E67)</f>
        <v>13500</v>
      </c>
    </row>
    <row r="67" spans="1:5" ht="128.25" customHeight="1" x14ac:dyDescent="0.2">
      <c r="A67" s="20" t="s">
        <v>67</v>
      </c>
      <c r="B67" s="24" t="s">
        <v>136</v>
      </c>
      <c r="C67" s="22">
        <v>14700</v>
      </c>
      <c r="D67" s="22">
        <v>13500</v>
      </c>
      <c r="E67" s="22">
        <v>13500</v>
      </c>
    </row>
    <row r="68" spans="1:5" ht="81" customHeight="1" x14ac:dyDescent="0.2">
      <c r="A68" s="20" t="s">
        <v>79</v>
      </c>
      <c r="B68" s="23" t="s">
        <v>80</v>
      </c>
      <c r="C68" s="22">
        <f>+C69</f>
        <v>753540</v>
      </c>
      <c r="D68" s="22">
        <f>+D69</f>
        <v>927000</v>
      </c>
      <c r="E68" s="22">
        <f>+E69</f>
        <v>927000</v>
      </c>
    </row>
    <row r="69" spans="1:5" ht="70.5" customHeight="1" x14ac:dyDescent="0.2">
      <c r="A69" s="20" t="s">
        <v>81</v>
      </c>
      <c r="B69" s="23" t="s">
        <v>47</v>
      </c>
      <c r="C69" s="22">
        <v>753540</v>
      </c>
      <c r="D69" s="22">
        <v>927000</v>
      </c>
      <c r="E69" s="22">
        <v>927000</v>
      </c>
    </row>
    <row r="70" spans="1:5" ht="147" customHeight="1" x14ac:dyDescent="0.2">
      <c r="A70" s="20" t="s">
        <v>122</v>
      </c>
      <c r="B70" s="24" t="s">
        <v>123</v>
      </c>
      <c r="C70" s="22">
        <f>SUM(C71+C73)</f>
        <v>1123680</v>
      </c>
      <c r="D70" s="22">
        <f t="shared" ref="D70:E70" si="12">SUM(D71+D73)</f>
        <v>600000</v>
      </c>
      <c r="E70" s="22">
        <f t="shared" si="12"/>
        <v>600000</v>
      </c>
    </row>
    <row r="71" spans="1:5" ht="140.25" customHeight="1" x14ac:dyDescent="0.2">
      <c r="A71" s="20" t="s">
        <v>333</v>
      </c>
      <c r="B71" s="23" t="s">
        <v>332</v>
      </c>
      <c r="C71" s="22">
        <f>SUM(C72)</f>
        <v>523680</v>
      </c>
      <c r="D71" s="22">
        <f t="shared" ref="D71:E71" si="13">SUM(D72)</f>
        <v>0</v>
      </c>
      <c r="E71" s="22">
        <f t="shared" si="13"/>
        <v>0</v>
      </c>
    </row>
    <row r="72" spans="1:5" ht="140.25" customHeight="1" x14ac:dyDescent="0.2">
      <c r="A72" s="20" t="s">
        <v>335</v>
      </c>
      <c r="B72" s="24" t="s">
        <v>334</v>
      </c>
      <c r="C72" s="22">
        <v>523680</v>
      </c>
      <c r="D72" s="22"/>
      <c r="E72" s="22"/>
    </row>
    <row r="73" spans="1:5" ht="174" customHeight="1" x14ac:dyDescent="0.2">
      <c r="A73" s="20" t="s">
        <v>296</v>
      </c>
      <c r="B73" s="30" t="s">
        <v>295</v>
      </c>
      <c r="C73" s="22">
        <f>SUM(C74)</f>
        <v>600000</v>
      </c>
      <c r="D73" s="22">
        <f t="shared" ref="D73:E73" si="14">SUM(D74)</f>
        <v>600000</v>
      </c>
      <c r="E73" s="22">
        <f t="shared" si="14"/>
        <v>600000</v>
      </c>
    </row>
    <row r="74" spans="1:5" ht="171" customHeight="1" x14ac:dyDescent="0.2">
      <c r="A74" s="20" t="s">
        <v>297</v>
      </c>
      <c r="B74" s="24" t="s">
        <v>298</v>
      </c>
      <c r="C74" s="22">
        <v>600000</v>
      </c>
      <c r="D74" s="22">
        <v>600000</v>
      </c>
      <c r="E74" s="22">
        <v>600000</v>
      </c>
    </row>
    <row r="75" spans="1:5" ht="44.45" customHeight="1" x14ac:dyDescent="0.2">
      <c r="A75" s="17" t="s">
        <v>35</v>
      </c>
      <c r="B75" s="18" t="s">
        <v>36</v>
      </c>
      <c r="C75" s="19">
        <f>SUM(C76)</f>
        <v>27804.880000000001</v>
      </c>
      <c r="D75" s="19">
        <f t="shared" ref="D75:E75" si="15">SUM(D76)</f>
        <v>27804.880000000001</v>
      </c>
      <c r="E75" s="19">
        <f t="shared" si="15"/>
        <v>27804.880000000001</v>
      </c>
    </row>
    <row r="76" spans="1:5" ht="39" customHeight="1" x14ac:dyDescent="0.2">
      <c r="A76" s="20" t="s">
        <v>37</v>
      </c>
      <c r="B76" s="30" t="s">
        <v>38</v>
      </c>
      <c r="C76" s="22">
        <f>SUM(C77+C78+C79+C82)</f>
        <v>27804.880000000001</v>
      </c>
      <c r="D76" s="22">
        <f t="shared" ref="D76:E76" si="16">SUM(D77+D78+D79+D82)</f>
        <v>27804.880000000001</v>
      </c>
      <c r="E76" s="22">
        <f t="shared" si="16"/>
        <v>27804.880000000001</v>
      </c>
    </row>
    <row r="77" spans="1:5" ht="36.75" customHeight="1" x14ac:dyDescent="0.2">
      <c r="A77" s="20" t="s">
        <v>100</v>
      </c>
      <c r="B77" s="23" t="s">
        <v>316</v>
      </c>
      <c r="C77" s="22">
        <v>26315.57</v>
      </c>
      <c r="D77" s="22">
        <v>26315.57</v>
      </c>
      <c r="E77" s="22">
        <v>26315.57</v>
      </c>
    </row>
    <row r="78" spans="1:5" ht="39" hidden="1" customHeight="1" x14ac:dyDescent="0.2">
      <c r="A78" s="20" t="s">
        <v>256</v>
      </c>
      <c r="B78" s="23" t="s">
        <v>255</v>
      </c>
      <c r="C78" s="22"/>
      <c r="D78" s="22"/>
      <c r="E78" s="22"/>
    </row>
    <row r="79" spans="1:5" ht="38.25" customHeight="1" x14ac:dyDescent="0.2">
      <c r="A79" s="20" t="s">
        <v>101</v>
      </c>
      <c r="B79" s="23" t="s">
        <v>102</v>
      </c>
      <c r="C79" s="22">
        <f>SUM(C80:C81)</f>
        <v>1489.31</v>
      </c>
      <c r="D79" s="22">
        <f t="shared" ref="D79:E79" si="17">SUM(D80:D81)</f>
        <v>1489.31</v>
      </c>
      <c r="E79" s="22">
        <f t="shared" si="17"/>
        <v>1489.31</v>
      </c>
    </row>
    <row r="80" spans="1:5" ht="31.9" customHeight="1" x14ac:dyDescent="0.2">
      <c r="A80" s="20" t="s">
        <v>147</v>
      </c>
      <c r="B80" s="32" t="s">
        <v>148</v>
      </c>
      <c r="C80" s="22">
        <v>1489.31</v>
      </c>
      <c r="D80" s="22">
        <v>1489.31</v>
      </c>
      <c r="E80" s="22">
        <v>1489.31</v>
      </c>
    </row>
    <row r="81" spans="1:5" ht="38.25" hidden="1" customHeight="1" x14ac:dyDescent="0.2">
      <c r="A81" s="33" t="s">
        <v>199</v>
      </c>
      <c r="B81" s="34" t="s">
        <v>200</v>
      </c>
      <c r="C81" s="22"/>
      <c r="D81" s="22"/>
      <c r="E81" s="22"/>
    </row>
    <row r="82" spans="1:5" ht="76.900000000000006" hidden="1" customHeight="1" x14ac:dyDescent="0.2">
      <c r="A82" s="33" t="s">
        <v>208</v>
      </c>
      <c r="B82" s="35" t="s">
        <v>209</v>
      </c>
      <c r="C82" s="22"/>
      <c r="D82" s="22"/>
      <c r="E82" s="22"/>
    </row>
    <row r="83" spans="1:5" ht="68.25" customHeight="1" x14ac:dyDescent="0.2">
      <c r="A83" s="17" t="s">
        <v>39</v>
      </c>
      <c r="B83" s="18" t="s">
        <v>164</v>
      </c>
      <c r="C83" s="19">
        <f>SUM(C85+C87)</f>
        <v>25067631.050000001</v>
      </c>
      <c r="D83" s="19">
        <f>SUM(D85+D87)</f>
        <v>24497551.84</v>
      </c>
      <c r="E83" s="19">
        <f>SUM(E85+E87)</f>
        <v>24311299.879999999</v>
      </c>
    </row>
    <row r="84" spans="1:5" ht="22.5" customHeight="1" x14ac:dyDescent="0.2">
      <c r="A84" s="20" t="s">
        <v>165</v>
      </c>
      <c r="B84" s="30" t="s">
        <v>82</v>
      </c>
      <c r="C84" s="22">
        <f t="shared" ref="C84:E85" si="18">SUM(C85)</f>
        <v>24187048</v>
      </c>
      <c r="D84" s="22">
        <f t="shared" si="18"/>
        <v>24029819.940000001</v>
      </c>
      <c r="E84" s="22">
        <f t="shared" si="18"/>
        <v>23820181.379999999</v>
      </c>
    </row>
    <row r="85" spans="1:5" ht="38.25" customHeight="1" x14ac:dyDescent="0.2">
      <c r="A85" s="20" t="s">
        <v>83</v>
      </c>
      <c r="B85" s="30" t="s">
        <v>84</v>
      </c>
      <c r="C85" s="22">
        <f t="shared" si="18"/>
        <v>24187048</v>
      </c>
      <c r="D85" s="22">
        <f t="shared" si="18"/>
        <v>24029819.940000001</v>
      </c>
      <c r="E85" s="22">
        <f t="shared" si="18"/>
        <v>23820181.379999999</v>
      </c>
    </row>
    <row r="86" spans="1:5" ht="60" customHeight="1" x14ac:dyDescent="0.2">
      <c r="A86" s="20" t="s">
        <v>85</v>
      </c>
      <c r="B86" s="24" t="s">
        <v>137</v>
      </c>
      <c r="C86" s="22">
        <v>24187048</v>
      </c>
      <c r="D86" s="22">
        <v>24029819.940000001</v>
      </c>
      <c r="E86" s="22">
        <v>23820181.379999999</v>
      </c>
    </row>
    <row r="87" spans="1:5" ht="26.25" customHeight="1" x14ac:dyDescent="0.2">
      <c r="A87" s="20" t="s">
        <v>40</v>
      </c>
      <c r="B87" s="30" t="s">
        <v>103</v>
      </c>
      <c r="C87" s="22">
        <f>SUM(C88+C90)</f>
        <v>880583.04999999993</v>
      </c>
      <c r="D87" s="22">
        <f t="shared" ref="D87:E87" si="19">SUM(D88+D90)</f>
        <v>467731.9</v>
      </c>
      <c r="E87" s="22">
        <f t="shared" si="19"/>
        <v>491118.5</v>
      </c>
    </row>
    <row r="88" spans="1:5" ht="60" customHeight="1" x14ac:dyDescent="0.2">
      <c r="A88" s="20" t="s">
        <v>86</v>
      </c>
      <c r="B88" s="23" t="s">
        <v>87</v>
      </c>
      <c r="C88" s="22">
        <f t="shared" ref="C88:E88" si="20">SUM(C89)</f>
        <v>830458.95</v>
      </c>
      <c r="D88" s="22">
        <f t="shared" si="20"/>
        <v>467731.9</v>
      </c>
      <c r="E88" s="22">
        <f t="shared" si="20"/>
        <v>491118.5</v>
      </c>
    </row>
    <row r="89" spans="1:5" ht="57" customHeight="1" x14ac:dyDescent="0.2">
      <c r="A89" s="20" t="s">
        <v>88</v>
      </c>
      <c r="B89" s="24" t="s">
        <v>138</v>
      </c>
      <c r="C89" s="22">
        <v>830458.95</v>
      </c>
      <c r="D89" s="22">
        <v>467731.9</v>
      </c>
      <c r="E89" s="22">
        <v>491118.5</v>
      </c>
    </row>
    <row r="90" spans="1:5" ht="42.75" customHeight="1" x14ac:dyDescent="0.2">
      <c r="A90" s="20" t="s">
        <v>337</v>
      </c>
      <c r="B90" s="23" t="s">
        <v>336</v>
      </c>
      <c r="C90" s="22">
        <f>SUM(C91)</f>
        <v>50124.1</v>
      </c>
      <c r="D90" s="22">
        <f t="shared" ref="D90:E90" si="21">SUM(D91)</f>
        <v>0</v>
      </c>
      <c r="E90" s="22">
        <f t="shared" si="21"/>
        <v>0</v>
      </c>
    </row>
    <row r="91" spans="1:5" ht="42" customHeight="1" x14ac:dyDescent="0.2">
      <c r="A91" s="20" t="s">
        <v>338</v>
      </c>
      <c r="B91" s="24" t="s">
        <v>336</v>
      </c>
      <c r="C91" s="22">
        <v>50124.1</v>
      </c>
      <c r="D91" s="22"/>
      <c r="E91" s="22"/>
    </row>
    <row r="92" spans="1:5" ht="63" customHeight="1" x14ac:dyDescent="0.2">
      <c r="A92" s="17" t="s">
        <v>41</v>
      </c>
      <c r="B92" s="28" t="s">
        <v>42</v>
      </c>
      <c r="C92" s="19">
        <f>+C93+C96</f>
        <v>11820000</v>
      </c>
      <c r="D92" s="19">
        <f>+D93+D96</f>
        <v>2650000</v>
      </c>
      <c r="E92" s="19">
        <f>+E93+E96</f>
        <v>2650000</v>
      </c>
    </row>
    <row r="93" spans="1:5" ht="121.5" hidden="1" customHeight="1" x14ac:dyDescent="0.2">
      <c r="A93" s="20" t="s">
        <v>43</v>
      </c>
      <c r="B93" s="23" t="s">
        <v>125</v>
      </c>
      <c r="C93" s="22">
        <f t="shared" ref="C93:E94" si="22">+C94</f>
        <v>0</v>
      </c>
      <c r="D93" s="22">
        <f t="shared" si="22"/>
        <v>0</v>
      </c>
      <c r="E93" s="22">
        <f t="shared" si="22"/>
        <v>0</v>
      </c>
    </row>
    <row r="94" spans="1:5" ht="122.45" hidden="1" customHeight="1" x14ac:dyDescent="0.2">
      <c r="A94" s="20" t="s">
        <v>104</v>
      </c>
      <c r="B94" s="23" t="s">
        <v>126</v>
      </c>
      <c r="C94" s="22">
        <f t="shared" si="22"/>
        <v>0</v>
      </c>
      <c r="D94" s="22">
        <f t="shared" si="22"/>
        <v>0</v>
      </c>
      <c r="E94" s="22">
        <f t="shared" si="22"/>
        <v>0</v>
      </c>
    </row>
    <row r="95" spans="1:5" ht="142.15" hidden="1" customHeight="1" x14ac:dyDescent="0.2">
      <c r="A95" s="20" t="s">
        <v>105</v>
      </c>
      <c r="B95" s="23" t="s">
        <v>139</v>
      </c>
      <c r="C95" s="22"/>
      <c r="D95" s="22"/>
      <c r="E95" s="22"/>
    </row>
    <row r="96" spans="1:5" ht="57" customHeight="1" x14ac:dyDescent="0.2">
      <c r="A96" s="20" t="s">
        <v>44</v>
      </c>
      <c r="B96" s="29" t="s">
        <v>99</v>
      </c>
      <c r="C96" s="22">
        <f>+C97</f>
        <v>11820000</v>
      </c>
      <c r="D96" s="22">
        <f>+D97</f>
        <v>2650000</v>
      </c>
      <c r="E96" s="22">
        <f>+E97</f>
        <v>2650000</v>
      </c>
    </row>
    <row r="97" spans="1:5" ht="57" customHeight="1" x14ac:dyDescent="0.2">
      <c r="A97" s="20" t="s">
        <v>45</v>
      </c>
      <c r="B97" s="23" t="s">
        <v>106</v>
      </c>
      <c r="C97" s="22">
        <f t="shared" ref="C97:E97" si="23">SUM(C98:C99)</f>
        <v>11820000</v>
      </c>
      <c r="D97" s="22">
        <f t="shared" si="23"/>
        <v>2650000</v>
      </c>
      <c r="E97" s="22">
        <f t="shared" si="23"/>
        <v>2650000</v>
      </c>
    </row>
    <row r="98" spans="1:5" ht="96" customHeight="1" x14ac:dyDescent="0.2">
      <c r="A98" s="20" t="s">
        <v>141</v>
      </c>
      <c r="B98" s="23" t="s">
        <v>140</v>
      </c>
      <c r="C98" s="22">
        <v>11120000</v>
      </c>
      <c r="D98" s="22">
        <v>2000000</v>
      </c>
      <c r="E98" s="22">
        <v>2000000</v>
      </c>
    </row>
    <row r="99" spans="1:5" ht="78" customHeight="1" x14ac:dyDescent="0.2">
      <c r="A99" s="20" t="s">
        <v>124</v>
      </c>
      <c r="B99" s="24" t="s">
        <v>142</v>
      </c>
      <c r="C99" s="22">
        <v>700000</v>
      </c>
      <c r="D99" s="22">
        <v>650000</v>
      </c>
      <c r="E99" s="22">
        <v>650000</v>
      </c>
    </row>
    <row r="100" spans="1:5" ht="38.450000000000003" customHeight="1" x14ac:dyDescent="0.2">
      <c r="A100" s="17" t="s">
        <v>54</v>
      </c>
      <c r="B100" s="18" t="s">
        <v>55</v>
      </c>
      <c r="C100" s="19">
        <f>SUM(C101+C122+C124+C127)</f>
        <v>1120296.5900000001</v>
      </c>
      <c r="D100" s="19">
        <f>SUM(D101+D122+D127)</f>
        <v>730722.90000000014</v>
      </c>
      <c r="E100" s="19">
        <f>SUM(E101+E122+E127)</f>
        <v>730722.90000000014</v>
      </c>
    </row>
    <row r="101" spans="1:5" ht="63" customHeight="1" x14ac:dyDescent="0.2">
      <c r="A101" s="20" t="s">
        <v>187</v>
      </c>
      <c r="B101" s="30" t="s">
        <v>188</v>
      </c>
      <c r="C101" s="22">
        <f>SUM(C102+C104+C106+C108+C110+C112+C114+C116+C118+C120)</f>
        <v>1005717.29</v>
      </c>
      <c r="D101" s="22">
        <f>SUM(D102+D104+D106+D108+D110+D112+D114+D116+D118+D120)</f>
        <v>729722.90000000014</v>
      </c>
      <c r="E101" s="22">
        <f>SUM(E102+E104+E106+E108+E110+E112+E114+E116+E118+E120)</f>
        <v>729722.90000000014</v>
      </c>
    </row>
    <row r="102" spans="1:5" ht="98.25" customHeight="1" x14ac:dyDescent="0.2">
      <c r="A102" s="20" t="s">
        <v>210</v>
      </c>
      <c r="B102" s="30" t="s">
        <v>211</v>
      </c>
      <c r="C102" s="22">
        <f>SUM(C103)</f>
        <v>271200</v>
      </c>
      <c r="D102" s="22">
        <f t="shared" ref="D102:E102" si="24">SUM(D103)</f>
        <v>21981.599999999999</v>
      </c>
      <c r="E102" s="22">
        <f t="shared" si="24"/>
        <v>21981.599999999999</v>
      </c>
    </row>
    <row r="103" spans="1:5" ht="134.25" customHeight="1" x14ac:dyDescent="0.2">
      <c r="A103" s="20" t="s">
        <v>212</v>
      </c>
      <c r="B103" s="30" t="s">
        <v>213</v>
      </c>
      <c r="C103" s="22">
        <v>271200</v>
      </c>
      <c r="D103" s="22">
        <v>21981.599999999999</v>
      </c>
      <c r="E103" s="22">
        <v>21981.599999999999</v>
      </c>
    </row>
    <row r="104" spans="1:5" ht="135.75" customHeight="1" x14ac:dyDescent="0.2">
      <c r="A104" s="20" t="s">
        <v>189</v>
      </c>
      <c r="B104" s="23" t="s">
        <v>247</v>
      </c>
      <c r="C104" s="22">
        <f>SUM(C105)</f>
        <v>97898.79</v>
      </c>
      <c r="D104" s="22">
        <f t="shared" ref="D104:E104" si="25">SUM(D105)</f>
        <v>72122.8</v>
      </c>
      <c r="E104" s="22">
        <f t="shared" si="25"/>
        <v>72122.8</v>
      </c>
    </row>
    <row r="105" spans="1:5" ht="175.5" customHeight="1" x14ac:dyDescent="0.2">
      <c r="A105" s="20" t="s">
        <v>190</v>
      </c>
      <c r="B105" s="23" t="s">
        <v>248</v>
      </c>
      <c r="C105" s="22">
        <v>97898.79</v>
      </c>
      <c r="D105" s="22">
        <v>72122.8</v>
      </c>
      <c r="E105" s="22">
        <v>72122.8</v>
      </c>
    </row>
    <row r="106" spans="1:5" ht="99.75" customHeight="1" x14ac:dyDescent="0.2">
      <c r="A106" s="20" t="s">
        <v>191</v>
      </c>
      <c r="B106" s="23" t="s">
        <v>249</v>
      </c>
      <c r="C106" s="22">
        <f>SUM(C107:C107)</f>
        <v>1000</v>
      </c>
      <c r="D106" s="22">
        <f>SUM(D107:D107)</f>
        <v>1000</v>
      </c>
      <c r="E106" s="22">
        <f>SUM(E107:E107)</f>
        <v>1000</v>
      </c>
    </row>
    <row r="107" spans="1:5" ht="138" customHeight="1" x14ac:dyDescent="0.2">
      <c r="A107" s="20" t="s">
        <v>192</v>
      </c>
      <c r="B107" s="23" t="s">
        <v>250</v>
      </c>
      <c r="C107" s="22">
        <v>1000</v>
      </c>
      <c r="D107" s="22">
        <v>1000</v>
      </c>
      <c r="E107" s="22">
        <v>1000</v>
      </c>
    </row>
    <row r="108" spans="1:5" ht="111" customHeight="1" x14ac:dyDescent="0.2">
      <c r="A108" s="20" t="s">
        <v>406</v>
      </c>
      <c r="B108" s="23" t="s">
        <v>407</v>
      </c>
      <c r="C108" s="22">
        <f>SUM(C109:C109)</f>
        <v>1000</v>
      </c>
      <c r="D108" s="22">
        <f>SUM(D109:D109)</f>
        <v>0</v>
      </c>
      <c r="E108" s="22">
        <f>SUM(E109:E109)</f>
        <v>0</v>
      </c>
    </row>
    <row r="109" spans="1:5" ht="139.5" customHeight="1" x14ac:dyDescent="0.2">
      <c r="A109" s="20" t="s">
        <v>408</v>
      </c>
      <c r="B109" s="23" t="s">
        <v>409</v>
      </c>
      <c r="C109" s="22">
        <v>1000</v>
      </c>
      <c r="D109" s="22"/>
      <c r="E109" s="22"/>
    </row>
    <row r="110" spans="1:5" ht="105" customHeight="1" x14ac:dyDescent="0.2">
      <c r="A110" s="20" t="s">
        <v>257</v>
      </c>
      <c r="B110" s="23" t="s">
        <v>258</v>
      </c>
      <c r="C110" s="22">
        <f>SUM(C111)</f>
        <v>39769.919999999998</v>
      </c>
      <c r="D110" s="22">
        <f t="shared" ref="D110:E110" si="26">SUM(D111)</f>
        <v>39769.919999999998</v>
      </c>
      <c r="E110" s="22">
        <f t="shared" si="26"/>
        <v>39769.919999999998</v>
      </c>
    </row>
    <row r="111" spans="1:5" ht="144" customHeight="1" x14ac:dyDescent="0.2">
      <c r="A111" s="20" t="s">
        <v>259</v>
      </c>
      <c r="B111" s="24" t="s">
        <v>260</v>
      </c>
      <c r="C111" s="22">
        <v>39769.919999999998</v>
      </c>
      <c r="D111" s="22">
        <v>39769.919999999998</v>
      </c>
      <c r="E111" s="22">
        <v>39769.919999999998</v>
      </c>
    </row>
    <row r="112" spans="1:5" ht="125.25" customHeight="1" x14ac:dyDescent="0.2">
      <c r="A112" s="20" t="s">
        <v>214</v>
      </c>
      <c r="B112" s="23" t="s">
        <v>215</v>
      </c>
      <c r="C112" s="22">
        <f>SUM(C113)</f>
        <v>30220.99</v>
      </c>
      <c r="D112" s="22">
        <f t="shared" ref="D112:E112" si="27">SUM(D113)</f>
        <v>30220.99</v>
      </c>
      <c r="E112" s="22">
        <f t="shared" si="27"/>
        <v>30220.99</v>
      </c>
    </row>
    <row r="113" spans="1:5" ht="159.75" customHeight="1" x14ac:dyDescent="0.2">
      <c r="A113" s="20" t="s">
        <v>216</v>
      </c>
      <c r="B113" s="24" t="s">
        <v>217</v>
      </c>
      <c r="C113" s="22">
        <v>30220.99</v>
      </c>
      <c r="D113" s="22">
        <v>30220.99</v>
      </c>
      <c r="E113" s="22">
        <v>30220.99</v>
      </c>
    </row>
    <row r="114" spans="1:5" ht="157.9" customHeight="1" x14ac:dyDescent="0.2">
      <c r="A114" s="20" t="s">
        <v>218</v>
      </c>
      <c r="B114" s="23" t="s">
        <v>327</v>
      </c>
      <c r="C114" s="22">
        <f>SUM(C115)</f>
        <v>62611.1</v>
      </c>
      <c r="D114" s="22">
        <f t="shared" ref="D114:E114" si="28">SUM(D115)</f>
        <v>62611.1</v>
      </c>
      <c r="E114" s="22">
        <f t="shared" si="28"/>
        <v>62611.1</v>
      </c>
    </row>
    <row r="115" spans="1:5" ht="249" customHeight="1" x14ac:dyDescent="0.2">
      <c r="A115" s="48" t="s">
        <v>219</v>
      </c>
      <c r="B115" s="24" t="s">
        <v>328</v>
      </c>
      <c r="C115" s="22">
        <v>62611.1</v>
      </c>
      <c r="D115" s="22">
        <v>62611.1</v>
      </c>
      <c r="E115" s="22">
        <v>62611.1</v>
      </c>
    </row>
    <row r="116" spans="1:5" ht="123" customHeight="1" x14ac:dyDescent="0.2">
      <c r="A116" s="20" t="s">
        <v>299</v>
      </c>
      <c r="B116" s="66" t="s">
        <v>300</v>
      </c>
      <c r="C116" s="22">
        <f>SUM(C117)</f>
        <v>405.97</v>
      </c>
      <c r="D116" s="22">
        <f t="shared" ref="D116:E116" si="29">SUM(D117)</f>
        <v>405.97</v>
      </c>
      <c r="E116" s="22">
        <f t="shared" si="29"/>
        <v>405.97</v>
      </c>
    </row>
    <row r="117" spans="1:5" ht="147" customHeight="1" x14ac:dyDescent="0.2">
      <c r="A117" s="33" t="s">
        <v>301</v>
      </c>
      <c r="B117" s="24" t="s">
        <v>302</v>
      </c>
      <c r="C117" s="22">
        <v>405.97</v>
      </c>
      <c r="D117" s="22">
        <v>405.97</v>
      </c>
      <c r="E117" s="22">
        <v>405.97</v>
      </c>
    </row>
    <row r="118" spans="1:5" ht="105.75" customHeight="1" x14ac:dyDescent="0.2">
      <c r="A118" s="20" t="s">
        <v>220</v>
      </c>
      <c r="B118" s="23" t="s">
        <v>221</v>
      </c>
      <c r="C118" s="22">
        <f>SUM(C119)</f>
        <v>368195.2</v>
      </c>
      <c r="D118" s="22">
        <f t="shared" ref="D118:E118" si="30">SUM(D119)</f>
        <v>368195.2</v>
      </c>
      <c r="E118" s="22">
        <f t="shared" si="30"/>
        <v>368195.2</v>
      </c>
    </row>
    <row r="119" spans="1:5" ht="137.25" customHeight="1" x14ac:dyDescent="0.2">
      <c r="A119" s="20" t="s">
        <v>222</v>
      </c>
      <c r="B119" s="24" t="s">
        <v>223</v>
      </c>
      <c r="C119" s="22">
        <v>368195.2</v>
      </c>
      <c r="D119" s="22">
        <v>368195.2</v>
      </c>
      <c r="E119" s="22">
        <v>368195.2</v>
      </c>
    </row>
    <row r="120" spans="1:5" ht="116.25" customHeight="1" x14ac:dyDescent="0.2">
      <c r="A120" s="20" t="s">
        <v>193</v>
      </c>
      <c r="B120" s="23" t="s">
        <v>251</v>
      </c>
      <c r="C120" s="22">
        <f>SUM(C121)</f>
        <v>133415.32</v>
      </c>
      <c r="D120" s="22">
        <f t="shared" ref="D120:E120" si="31">SUM(D121)</f>
        <v>133415.32</v>
      </c>
      <c r="E120" s="22">
        <f t="shared" si="31"/>
        <v>133415.32</v>
      </c>
    </row>
    <row r="121" spans="1:5" ht="158.25" customHeight="1" x14ac:dyDescent="0.2">
      <c r="A121" s="20" t="s">
        <v>194</v>
      </c>
      <c r="B121" s="23" t="s">
        <v>252</v>
      </c>
      <c r="C121" s="22">
        <v>133415.32</v>
      </c>
      <c r="D121" s="22">
        <v>133415.32</v>
      </c>
      <c r="E121" s="22">
        <v>133415.32</v>
      </c>
    </row>
    <row r="122" spans="1:5" ht="61.5" customHeight="1" x14ac:dyDescent="0.2">
      <c r="A122" s="20" t="s">
        <v>195</v>
      </c>
      <c r="B122" s="23" t="s">
        <v>196</v>
      </c>
      <c r="C122" s="22">
        <f>SUM(C123)</f>
        <v>5000</v>
      </c>
      <c r="D122" s="22">
        <f t="shared" ref="D122:E122" si="32">SUM(D123)</f>
        <v>1000</v>
      </c>
      <c r="E122" s="22">
        <f t="shared" si="32"/>
        <v>1000</v>
      </c>
    </row>
    <row r="123" spans="1:5" ht="82.5" customHeight="1" x14ac:dyDescent="0.2">
      <c r="A123" s="20" t="s">
        <v>197</v>
      </c>
      <c r="B123" s="66" t="s">
        <v>198</v>
      </c>
      <c r="C123" s="22">
        <v>5000</v>
      </c>
      <c r="D123" s="22">
        <v>1000</v>
      </c>
      <c r="E123" s="22">
        <v>1000</v>
      </c>
    </row>
    <row r="124" spans="1:5" ht="186.75" customHeight="1" x14ac:dyDescent="0.2">
      <c r="A124" s="33" t="s">
        <v>339</v>
      </c>
      <c r="B124" s="24" t="s">
        <v>340</v>
      </c>
      <c r="C124" s="25">
        <f>SUM(C125)</f>
        <v>9720.2800000000007</v>
      </c>
      <c r="D124" s="25">
        <f t="shared" ref="D124:E125" si="33">SUM(D125)</f>
        <v>0</v>
      </c>
      <c r="E124" s="25">
        <f t="shared" si="33"/>
        <v>0</v>
      </c>
    </row>
    <row r="125" spans="1:5" ht="105.75" customHeight="1" x14ac:dyDescent="0.2">
      <c r="A125" s="20" t="s">
        <v>341</v>
      </c>
      <c r="B125" s="26" t="s">
        <v>342</v>
      </c>
      <c r="C125" s="22">
        <f>SUM(C126)</f>
        <v>9720.2800000000007</v>
      </c>
      <c r="D125" s="22">
        <f t="shared" si="33"/>
        <v>0</v>
      </c>
      <c r="E125" s="22">
        <f t="shared" si="33"/>
        <v>0</v>
      </c>
    </row>
    <row r="126" spans="1:5" ht="127.5" customHeight="1" x14ac:dyDescent="0.2">
      <c r="A126" s="20" t="s">
        <v>343</v>
      </c>
      <c r="B126" s="24" t="s">
        <v>344</v>
      </c>
      <c r="C126" s="70">
        <v>9720.2800000000007</v>
      </c>
      <c r="D126" s="22"/>
      <c r="E126" s="22"/>
    </row>
    <row r="127" spans="1:5" ht="54" customHeight="1" x14ac:dyDescent="0.2">
      <c r="A127" s="20" t="s">
        <v>261</v>
      </c>
      <c r="B127" s="30" t="s">
        <v>262</v>
      </c>
      <c r="C127" s="22">
        <f>SUM(C128+C129)</f>
        <v>99859.02</v>
      </c>
      <c r="D127" s="22">
        <f t="shared" ref="D127:E127" si="34">SUM(D128)</f>
        <v>0</v>
      </c>
      <c r="E127" s="22">
        <f t="shared" si="34"/>
        <v>0</v>
      </c>
    </row>
    <row r="128" spans="1:5" ht="102.75" customHeight="1" x14ac:dyDescent="0.2">
      <c r="A128" s="20" t="s">
        <v>346</v>
      </c>
      <c r="B128" s="30" t="s">
        <v>345</v>
      </c>
      <c r="C128" s="22">
        <v>98547.74</v>
      </c>
      <c r="D128" s="22"/>
      <c r="E128" s="22"/>
    </row>
    <row r="129" spans="1:5" ht="57.75" customHeight="1" x14ac:dyDescent="0.2">
      <c r="A129" s="20" t="s">
        <v>225</v>
      </c>
      <c r="B129" s="30" t="s">
        <v>224</v>
      </c>
      <c r="C129" s="22">
        <f>SUM(C130)</f>
        <v>1311.28</v>
      </c>
      <c r="D129" s="22">
        <f t="shared" ref="D129:E129" si="35">SUM(D130)</f>
        <v>0</v>
      </c>
      <c r="E129" s="22">
        <f t="shared" si="35"/>
        <v>0</v>
      </c>
    </row>
    <row r="130" spans="1:5" ht="123.75" customHeight="1" x14ac:dyDescent="0.2">
      <c r="A130" s="20" t="s">
        <v>410</v>
      </c>
      <c r="B130" s="30" t="s">
        <v>411</v>
      </c>
      <c r="C130" s="22">
        <v>1311.28</v>
      </c>
      <c r="D130" s="22"/>
      <c r="E130" s="22"/>
    </row>
    <row r="131" spans="1:5" ht="30" customHeight="1" x14ac:dyDescent="0.2">
      <c r="A131" s="17" t="s">
        <v>267</v>
      </c>
      <c r="B131" s="18" t="s">
        <v>268</v>
      </c>
      <c r="C131" s="19">
        <f>SUM(C132)</f>
        <v>1900925.09</v>
      </c>
      <c r="D131" s="19">
        <f t="shared" ref="D131:E132" si="36">SUM(D132)</f>
        <v>0</v>
      </c>
      <c r="E131" s="19">
        <f t="shared" si="36"/>
        <v>0</v>
      </c>
    </row>
    <row r="132" spans="1:5" ht="27" customHeight="1" x14ac:dyDescent="0.2">
      <c r="A132" s="20" t="s">
        <v>265</v>
      </c>
      <c r="B132" s="21" t="s">
        <v>263</v>
      </c>
      <c r="C132" s="22">
        <f>SUM(C133)</f>
        <v>1900925.09</v>
      </c>
      <c r="D132" s="22">
        <f t="shared" si="36"/>
        <v>0</v>
      </c>
      <c r="E132" s="22">
        <f t="shared" si="36"/>
        <v>0</v>
      </c>
    </row>
    <row r="133" spans="1:5" ht="39.75" customHeight="1" x14ac:dyDescent="0.2">
      <c r="A133" s="20" t="s">
        <v>266</v>
      </c>
      <c r="B133" s="21" t="s">
        <v>264</v>
      </c>
      <c r="C133" s="22">
        <v>1900925.09</v>
      </c>
      <c r="D133" s="22"/>
      <c r="E133" s="22"/>
    </row>
    <row r="134" spans="1:5" ht="18.75" x14ac:dyDescent="0.2">
      <c r="A134" s="36" t="s">
        <v>57</v>
      </c>
      <c r="B134" s="28" t="s">
        <v>58</v>
      </c>
      <c r="C134" s="37">
        <f>SUM(C135+C216+C220+C224+C226)</f>
        <v>1166907355.46</v>
      </c>
      <c r="D134" s="37">
        <f>SUM(D135+D216+D220+D224+D226)</f>
        <v>950937604.06000006</v>
      </c>
      <c r="E134" s="37">
        <f>SUM(E135+E216+E220+E224+E226)</f>
        <v>888279482.90999997</v>
      </c>
    </row>
    <row r="135" spans="1:5" ht="56.25" x14ac:dyDescent="0.2">
      <c r="A135" s="20" t="s">
        <v>59</v>
      </c>
      <c r="B135" s="38" t="s">
        <v>60</v>
      </c>
      <c r="C135" s="39">
        <f>SUM(C136,C143,C184,C203)</f>
        <v>1165155231.03</v>
      </c>
      <c r="D135" s="39">
        <f>SUM(D136,D143,D184,D203)</f>
        <v>950937604.06000006</v>
      </c>
      <c r="E135" s="39">
        <f>SUM(E136,E143,E184,E203)</f>
        <v>888279482.90999997</v>
      </c>
    </row>
    <row r="136" spans="1:5" ht="38.25" customHeight="1" x14ac:dyDescent="0.2">
      <c r="A136" s="17" t="s">
        <v>166</v>
      </c>
      <c r="B136" s="28" t="s">
        <v>145</v>
      </c>
      <c r="C136" s="40">
        <f>SUM(C137,C139,C141)</f>
        <v>152263196.52000001</v>
      </c>
      <c r="D136" s="40">
        <f t="shared" ref="D136:E136" si="37">SUM(D137,D139,D141)</f>
        <v>124038615.39999999</v>
      </c>
      <c r="E136" s="40">
        <f t="shared" si="37"/>
        <v>107280919.02999999</v>
      </c>
    </row>
    <row r="137" spans="1:5" ht="23.25" customHeight="1" x14ac:dyDescent="0.2">
      <c r="A137" s="20" t="s">
        <v>400</v>
      </c>
      <c r="B137" s="21" t="s">
        <v>61</v>
      </c>
      <c r="C137" s="39">
        <f>SUM(C138:C138)</f>
        <v>108617483.06</v>
      </c>
      <c r="D137" s="39">
        <f>SUM(D138:D138)</f>
        <v>102690293.97</v>
      </c>
      <c r="E137" s="39">
        <f>SUM(E138:E138)</f>
        <v>86349372.459999993</v>
      </c>
    </row>
    <row r="138" spans="1:5" ht="39" customHeight="1" x14ac:dyDescent="0.2">
      <c r="A138" s="20" t="s">
        <v>399</v>
      </c>
      <c r="B138" s="30" t="s">
        <v>146</v>
      </c>
      <c r="C138" s="22">
        <v>108617483.06</v>
      </c>
      <c r="D138" s="22">
        <v>102690293.97</v>
      </c>
      <c r="E138" s="22">
        <v>86349372.459999993</v>
      </c>
    </row>
    <row r="139" spans="1:5" ht="39" customHeight="1" x14ac:dyDescent="0.2">
      <c r="A139" s="20" t="s">
        <v>398</v>
      </c>
      <c r="B139" s="30" t="s">
        <v>26</v>
      </c>
      <c r="C139" s="22">
        <f>SUM(C140)</f>
        <v>30275423.460000001</v>
      </c>
      <c r="D139" s="22">
        <f>SUM(D140)</f>
        <v>10866535.02</v>
      </c>
      <c r="E139" s="22">
        <f>SUM(E140)</f>
        <v>9704612.1600000001</v>
      </c>
    </row>
    <row r="140" spans="1:5" ht="56.25" customHeight="1" x14ac:dyDescent="0.2">
      <c r="A140" s="20" t="s">
        <v>397</v>
      </c>
      <c r="B140" s="30" t="s">
        <v>25</v>
      </c>
      <c r="C140" s="22">
        <v>30275423.460000001</v>
      </c>
      <c r="D140" s="22">
        <v>10866535.02</v>
      </c>
      <c r="E140" s="22">
        <v>9704612.1600000001</v>
      </c>
    </row>
    <row r="141" spans="1:5" ht="33" customHeight="1" x14ac:dyDescent="0.2">
      <c r="A141" s="20" t="s">
        <v>395</v>
      </c>
      <c r="B141" s="21" t="s">
        <v>270</v>
      </c>
      <c r="C141" s="22">
        <f>SUM(C142)</f>
        <v>13370290</v>
      </c>
      <c r="D141" s="22">
        <f t="shared" ref="D141:E141" si="38">SUM(D142)</f>
        <v>10481786.41</v>
      </c>
      <c r="E141" s="22">
        <f t="shared" si="38"/>
        <v>11226934.41</v>
      </c>
    </row>
    <row r="142" spans="1:5" ht="39" customHeight="1" x14ac:dyDescent="0.2">
      <c r="A142" s="20" t="s">
        <v>396</v>
      </c>
      <c r="B142" s="30" t="s">
        <v>271</v>
      </c>
      <c r="C142" s="22">
        <v>13370290</v>
      </c>
      <c r="D142" s="22">
        <v>10481786.41</v>
      </c>
      <c r="E142" s="22">
        <v>11226934.41</v>
      </c>
    </row>
    <row r="143" spans="1:5" ht="57.75" customHeight="1" x14ac:dyDescent="0.2">
      <c r="A143" s="17" t="s">
        <v>167</v>
      </c>
      <c r="B143" s="28" t="s">
        <v>144</v>
      </c>
      <c r="C143" s="40">
        <f>SUM(C144,C146,C148,C150,C152,C154,C156,C158,C160,C162,C164,C166,C168,C170,C172,C174,C176,C178,C180,C182)</f>
        <v>273990932.96000004</v>
      </c>
      <c r="D143" s="40">
        <f t="shared" ref="D143:E143" si="39">SUM(D144,D146,D148,D150,D152,D154,D156,D158,D160,D162,D164,D166,D168,D170,D172,D174,D176,D178,D180,D182)</f>
        <v>112233556.45</v>
      </c>
      <c r="E143" s="40">
        <f t="shared" si="39"/>
        <v>28169725.620000001</v>
      </c>
    </row>
    <row r="144" spans="1:5" ht="55.9" customHeight="1" x14ac:dyDescent="0.2">
      <c r="A144" s="20" t="s">
        <v>394</v>
      </c>
      <c r="B144" s="30" t="s">
        <v>227</v>
      </c>
      <c r="C144" s="39">
        <f>SUM(C145)</f>
        <v>69293000</v>
      </c>
      <c r="D144" s="39">
        <f t="shared" ref="D144:E144" si="40">SUM(D145)</f>
        <v>64000000</v>
      </c>
      <c r="E144" s="39">
        <f t="shared" si="40"/>
        <v>0</v>
      </c>
    </row>
    <row r="145" spans="1:5" ht="55.5" customHeight="1" x14ac:dyDescent="0.2">
      <c r="A145" s="20" t="s">
        <v>393</v>
      </c>
      <c r="B145" s="30" t="s">
        <v>203</v>
      </c>
      <c r="C145" s="39">
        <v>69293000</v>
      </c>
      <c r="D145" s="39">
        <v>64000000</v>
      </c>
      <c r="E145" s="39"/>
    </row>
    <row r="146" spans="1:5" ht="162" hidden="1" customHeight="1" x14ac:dyDescent="0.2">
      <c r="A146" s="20" t="s">
        <v>228</v>
      </c>
      <c r="B146" s="30" t="s">
        <v>229</v>
      </c>
      <c r="C146" s="39">
        <f>SUM(C147)</f>
        <v>0</v>
      </c>
      <c r="D146" s="39">
        <f t="shared" ref="D146:E146" si="41">SUM(D147)</f>
        <v>0</v>
      </c>
      <c r="E146" s="39">
        <f t="shared" si="41"/>
        <v>0</v>
      </c>
    </row>
    <row r="147" spans="1:5" ht="167.45" hidden="1" customHeight="1" x14ac:dyDescent="0.2">
      <c r="A147" s="20" t="s">
        <v>202</v>
      </c>
      <c r="B147" s="30" t="s">
        <v>201</v>
      </c>
      <c r="C147" s="22"/>
      <c r="D147" s="22"/>
      <c r="E147" s="22"/>
    </row>
    <row r="148" spans="1:5" ht="111" hidden="1" customHeight="1" x14ac:dyDescent="0.2">
      <c r="A148" s="20" t="s">
        <v>230</v>
      </c>
      <c r="B148" s="30" t="s">
        <v>231</v>
      </c>
      <c r="C148" s="22">
        <f>SUM(C149)</f>
        <v>0</v>
      </c>
      <c r="D148" s="22">
        <f t="shared" ref="D148:E148" si="42">SUM(D149)</f>
        <v>0</v>
      </c>
      <c r="E148" s="22">
        <f t="shared" si="42"/>
        <v>0</v>
      </c>
    </row>
    <row r="149" spans="1:5" ht="111.6" hidden="1" customHeight="1" x14ac:dyDescent="0.2">
      <c r="A149" s="20" t="s">
        <v>204</v>
      </c>
      <c r="B149" s="30" t="s">
        <v>274</v>
      </c>
      <c r="C149" s="22"/>
      <c r="D149" s="22"/>
      <c r="E149" s="22"/>
    </row>
    <row r="150" spans="1:5" ht="114" hidden="1" customHeight="1" x14ac:dyDescent="0.2">
      <c r="A150" s="20" t="s">
        <v>272</v>
      </c>
      <c r="B150" s="30" t="s">
        <v>276</v>
      </c>
      <c r="C150" s="22">
        <f>SUM(C151)</f>
        <v>0</v>
      </c>
      <c r="D150" s="22">
        <f t="shared" ref="D150:E150" si="43">SUM(D151)</f>
        <v>0</v>
      </c>
      <c r="E150" s="22">
        <f t="shared" si="43"/>
        <v>0</v>
      </c>
    </row>
    <row r="151" spans="1:5" ht="128.25" hidden="1" customHeight="1" x14ac:dyDescent="0.2">
      <c r="A151" s="20" t="s">
        <v>273</v>
      </c>
      <c r="B151" s="30" t="s">
        <v>275</v>
      </c>
      <c r="C151" s="22"/>
      <c r="D151" s="22"/>
      <c r="E151" s="22"/>
    </row>
    <row r="152" spans="1:5" ht="78" hidden="1" customHeight="1" x14ac:dyDescent="0.2">
      <c r="A152" s="20" t="s">
        <v>232</v>
      </c>
      <c r="B152" s="30" t="s">
        <v>277</v>
      </c>
      <c r="C152" s="22">
        <f>SUM(C153)</f>
        <v>0</v>
      </c>
      <c r="D152" s="22">
        <f t="shared" ref="D152:E152" si="44">SUM(D153)</f>
        <v>0</v>
      </c>
      <c r="E152" s="22">
        <f t="shared" si="44"/>
        <v>0</v>
      </c>
    </row>
    <row r="153" spans="1:5" ht="80.25" hidden="1" customHeight="1" x14ac:dyDescent="0.2">
      <c r="A153" s="20" t="s">
        <v>205</v>
      </c>
      <c r="B153" s="30" t="s">
        <v>278</v>
      </c>
      <c r="C153" s="22"/>
      <c r="D153" s="22"/>
      <c r="E153" s="22"/>
    </row>
    <row r="154" spans="1:5" ht="81.599999999999994" hidden="1" customHeight="1" x14ac:dyDescent="0.2">
      <c r="A154" s="63" t="s">
        <v>233</v>
      </c>
      <c r="B154" s="68" t="s">
        <v>234</v>
      </c>
      <c r="C154" s="22">
        <f>SUM(C155)</f>
        <v>0</v>
      </c>
      <c r="D154" s="22">
        <f t="shared" ref="D154:E154" si="45">SUM(D155)</f>
        <v>0</v>
      </c>
      <c r="E154" s="22">
        <f t="shared" si="45"/>
        <v>0</v>
      </c>
    </row>
    <row r="155" spans="1:5" ht="93.75" hidden="1" customHeight="1" x14ac:dyDescent="0.2">
      <c r="A155" s="64" t="s">
        <v>235</v>
      </c>
      <c r="B155" s="69" t="s">
        <v>236</v>
      </c>
      <c r="C155" s="22"/>
      <c r="D155" s="22"/>
      <c r="E155" s="22"/>
    </row>
    <row r="156" spans="1:5" ht="89.45" hidden="1" customHeight="1" x14ac:dyDescent="0.2">
      <c r="A156" s="5" t="s">
        <v>283</v>
      </c>
      <c r="B156" s="6" t="s">
        <v>285</v>
      </c>
      <c r="C156" s="22">
        <f>SUM(C157)</f>
        <v>0</v>
      </c>
      <c r="D156" s="22">
        <f t="shared" ref="D156:E156" si="46">SUM(D157)</f>
        <v>0</v>
      </c>
      <c r="E156" s="22">
        <f t="shared" si="46"/>
        <v>0</v>
      </c>
    </row>
    <row r="157" spans="1:5" ht="89.45" hidden="1" customHeight="1" x14ac:dyDescent="0.2">
      <c r="A157" s="63" t="s">
        <v>284</v>
      </c>
      <c r="B157" s="6" t="s">
        <v>286</v>
      </c>
      <c r="C157" s="22"/>
      <c r="D157" s="22"/>
      <c r="E157" s="22"/>
    </row>
    <row r="158" spans="1:5" ht="60.6" hidden="1" customHeight="1" x14ac:dyDescent="0.2">
      <c r="A158" s="20" t="s">
        <v>287</v>
      </c>
      <c r="B158" s="21" t="s">
        <v>311</v>
      </c>
      <c r="C158" s="22">
        <f>SUM(C159)</f>
        <v>0</v>
      </c>
      <c r="D158" s="22">
        <f t="shared" ref="D158:E162" si="47">SUM(D159)</f>
        <v>0</v>
      </c>
      <c r="E158" s="22">
        <f t="shared" si="47"/>
        <v>0</v>
      </c>
    </row>
    <row r="159" spans="1:5" ht="56.45" hidden="1" customHeight="1" x14ac:dyDescent="0.2">
      <c r="A159" s="20" t="s">
        <v>288</v>
      </c>
      <c r="B159" s="30" t="s">
        <v>206</v>
      </c>
      <c r="C159" s="22"/>
      <c r="D159" s="22"/>
      <c r="E159" s="22"/>
    </row>
    <row r="160" spans="1:5" ht="39" hidden="1" customHeight="1" x14ac:dyDescent="0.2">
      <c r="A160" s="20" t="s">
        <v>303</v>
      </c>
      <c r="B160" s="30" t="s">
        <v>308</v>
      </c>
      <c r="C160" s="22">
        <f>SUM(C161)</f>
        <v>0</v>
      </c>
      <c r="D160" s="22">
        <f t="shared" si="47"/>
        <v>0</v>
      </c>
      <c r="E160" s="22">
        <f t="shared" si="47"/>
        <v>0</v>
      </c>
    </row>
    <row r="161" spans="1:5" ht="43.5" hidden="1" customHeight="1" x14ac:dyDescent="0.2">
      <c r="A161" s="20" t="s">
        <v>304</v>
      </c>
      <c r="B161" s="30" t="s">
        <v>307</v>
      </c>
      <c r="C161" s="22"/>
      <c r="D161" s="22"/>
      <c r="E161" s="22"/>
    </row>
    <row r="162" spans="1:5" ht="39" hidden="1" customHeight="1" x14ac:dyDescent="0.2">
      <c r="A162" s="20" t="s">
        <v>305</v>
      </c>
      <c r="B162" s="30" t="s">
        <v>310</v>
      </c>
      <c r="C162" s="22">
        <f>SUM(C163)</f>
        <v>0</v>
      </c>
      <c r="D162" s="22">
        <f t="shared" si="47"/>
        <v>0</v>
      </c>
      <c r="E162" s="22">
        <f t="shared" si="47"/>
        <v>0</v>
      </c>
    </row>
    <row r="163" spans="1:5" ht="37.5" hidden="1" customHeight="1" x14ac:dyDescent="0.2">
      <c r="A163" s="20" t="s">
        <v>306</v>
      </c>
      <c r="B163" s="30" t="s">
        <v>309</v>
      </c>
      <c r="C163" s="22"/>
      <c r="D163" s="22"/>
      <c r="E163" s="22"/>
    </row>
    <row r="164" spans="1:5" ht="49.9" hidden="1" customHeight="1" x14ac:dyDescent="0.2">
      <c r="A164" s="20" t="s">
        <v>289</v>
      </c>
      <c r="B164" s="21" t="s">
        <v>291</v>
      </c>
      <c r="C164" s="22">
        <f>SUM(C165)</f>
        <v>0</v>
      </c>
      <c r="D164" s="22">
        <f t="shared" ref="D164:E164" si="48">SUM(D165)</f>
        <v>0</v>
      </c>
      <c r="E164" s="22">
        <f t="shared" si="48"/>
        <v>0</v>
      </c>
    </row>
    <row r="165" spans="1:5" ht="55.15" hidden="1" customHeight="1" x14ac:dyDescent="0.2">
      <c r="A165" s="20" t="s">
        <v>290</v>
      </c>
      <c r="B165" s="21" t="s">
        <v>292</v>
      </c>
      <c r="C165" s="22"/>
      <c r="D165" s="22"/>
      <c r="E165" s="22"/>
    </row>
    <row r="166" spans="1:5" ht="44.45" hidden="1" customHeight="1" x14ac:dyDescent="0.2">
      <c r="A166" s="5" t="s">
        <v>237</v>
      </c>
      <c r="B166" s="6" t="s">
        <v>238</v>
      </c>
      <c r="C166" s="7">
        <f>SUM(C167)</f>
        <v>0</v>
      </c>
      <c r="D166" s="7">
        <f>SUM(D167)</f>
        <v>0</v>
      </c>
      <c r="E166" s="7">
        <f>SUM(E167)</f>
        <v>0</v>
      </c>
    </row>
    <row r="167" spans="1:5" ht="56.45" hidden="1" customHeight="1" x14ac:dyDescent="0.2">
      <c r="A167" s="5" t="s">
        <v>239</v>
      </c>
      <c r="B167" s="6" t="s">
        <v>240</v>
      </c>
      <c r="C167" s="7"/>
      <c r="D167" s="7"/>
      <c r="E167" s="7"/>
    </row>
    <row r="168" spans="1:5" ht="83.25" customHeight="1" x14ac:dyDescent="0.2">
      <c r="A168" s="5" t="s">
        <v>353</v>
      </c>
      <c r="B168" s="71" t="s">
        <v>355</v>
      </c>
      <c r="C168" s="7">
        <f>SUM(C169)</f>
        <v>750000</v>
      </c>
      <c r="D168" s="7">
        <f>SUM(D169)</f>
        <v>0</v>
      </c>
      <c r="E168" s="7">
        <f>SUM(E169)</f>
        <v>0</v>
      </c>
    </row>
    <row r="169" spans="1:5" ht="83.25" customHeight="1" x14ac:dyDescent="0.2">
      <c r="A169" s="5" t="s">
        <v>354</v>
      </c>
      <c r="B169" s="71" t="s">
        <v>356</v>
      </c>
      <c r="C169" s="73">
        <v>750000</v>
      </c>
      <c r="D169" s="73"/>
      <c r="E169" s="73"/>
    </row>
    <row r="170" spans="1:5" ht="101.25" customHeight="1" x14ac:dyDescent="0.2">
      <c r="A170" s="5" t="s">
        <v>233</v>
      </c>
      <c r="B170" s="71" t="s">
        <v>234</v>
      </c>
      <c r="C170" s="67">
        <f>SUM(C171)</f>
        <v>13994515.92</v>
      </c>
      <c r="D170" s="67">
        <f t="shared" ref="D170:E170" si="49">SUM(D171)</f>
        <v>0</v>
      </c>
      <c r="E170" s="67">
        <f t="shared" si="49"/>
        <v>0</v>
      </c>
    </row>
    <row r="171" spans="1:5" ht="105.75" customHeight="1" x14ac:dyDescent="0.2">
      <c r="A171" s="5" t="s">
        <v>235</v>
      </c>
      <c r="B171" s="71" t="s">
        <v>357</v>
      </c>
      <c r="C171" s="67">
        <v>13994515.92</v>
      </c>
      <c r="D171" s="67"/>
      <c r="E171" s="67"/>
    </row>
    <row r="172" spans="1:5" ht="60.75" customHeight="1" x14ac:dyDescent="0.2">
      <c r="A172" s="5" t="s">
        <v>287</v>
      </c>
      <c r="B172" s="72" t="s">
        <v>311</v>
      </c>
      <c r="C172" s="67">
        <f>SUM(C173)</f>
        <v>9338270.6400000006</v>
      </c>
      <c r="D172" s="67">
        <f t="shared" ref="D172:E172" si="50">SUM(D173)</f>
        <v>0</v>
      </c>
      <c r="E172" s="67">
        <f t="shared" si="50"/>
        <v>0</v>
      </c>
    </row>
    <row r="173" spans="1:5" ht="63.75" customHeight="1" x14ac:dyDescent="0.2">
      <c r="A173" s="5" t="s">
        <v>288</v>
      </c>
      <c r="B173" s="72" t="s">
        <v>206</v>
      </c>
      <c r="C173" s="67">
        <v>9338270.6400000006</v>
      </c>
      <c r="D173" s="67"/>
      <c r="E173" s="67"/>
    </row>
    <row r="174" spans="1:5" ht="46.5" customHeight="1" x14ac:dyDescent="0.2">
      <c r="A174" s="5" t="s">
        <v>289</v>
      </c>
      <c r="B174" s="72" t="s">
        <v>291</v>
      </c>
      <c r="C174" s="67">
        <f>SUM(C175)</f>
        <v>301000</v>
      </c>
      <c r="D174" s="67">
        <f t="shared" ref="D174:E174" si="51">SUM(D175)</f>
        <v>0</v>
      </c>
      <c r="E174" s="67">
        <f t="shared" si="51"/>
        <v>0</v>
      </c>
    </row>
    <row r="175" spans="1:5" ht="48" customHeight="1" x14ac:dyDescent="0.2">
      <c r="A175" s="5" t="s">
        <v>290</v>
      </c>
      <c r="B175" s="72" t="s">
        <v>292</v>
      </c>
      <c r="C175" s="67">
        <v>301000</v>
      </c>
      <c r="D175" s="67"/>
      <c r="E175" s="67"/>
    </row>
    <row r="176" spans="1:5" ht="48" customHeight="1" x14ac:dyDescent="0.2">
      <c r="A176" s="5" t="s">
        <v>237</v>
      </c>
      <c r="B176" s="72" t="s">
        <v>238</v>
      </c>
      <c r="C176" s="67">
        <f>SUM(C177)</f>
        <v>14901592.18</v>
      </c>
      <c r="D176" s="67">
        <f t="shared" ref="D176:E176" si="52">SUM(D177)</f>
        <v>0</v>
      </c>
      <c r="E176" s="67">
        <f t="shared" si="52"/>
        <v>0</v>
      </c>
    </row>
    <row r="177" spans="1:5" ht="63.75" customHeight="1" x14ac:dyDescent="0.2">
      <c r="A177" s="5" t="s">
        <v>239</v>
      </c>
      <c r="B177" s="72" t="s">
        <v>240</v>
      </c>
      <c r="C177" s="67">
        <v>14901592.18</v>
      </c>
      <c r="D177" s="67"/>
      <c r="E177" s="67"/>
    </row>
    <row r="178" spans="1:5" ht="63.75" customHeight="1" x14ac:dyDescent="0.2">
      <c r="A178" s="5" t="s">
        <v>358</v>
      </c>
      <c r="B178" s="72" t="s">
        <v>360</v>
      </c>
      <c r="C178" s="67">
        <f>SUM(C179)</f>
        <v>464226.62</v>
      </c>
      <c r="D178" s="67">
        <f t="shared" ref="D178:E178" si="53">SUM(D179)</f>
        <v>0</v>
      </c>
      <c r="E178" s="67">
        <f t="shared" si="53"/>
        <v>0</v>
      </c>
    </row>
    <row r="179" spans="1:5" ht="85.5" customHeight="1" x14ac:dyDescent="0.2">
      <c r="A179" s="5" t="s">
        <v>359</v>
      </c>
      <c r="B179" s="72" t="s">
        <v>361</v>
      </c>
      <c r="C179" s="67">
        <v>464226.62</v>
      </c>
      <c r="D179" s="67"/>
      <c r="E179" s="67"/>
    </row>
    <row r="180" spans="1:5" ht="66.75" customHeight="1" x14ac:dyDescent="0.2">
      <c r="A180" s="5" t="s">
        <v>318</v>
      </c>
      <c r="B180" s="6" t="s">
        <v>321</v>
      </c>
      <c r="C180" s="67">
        <f>SUM(C181)</f>
        <v>4753.9399999999996</v>
      </c>
      <c r="D180" s="67">
        <f t="shared" ref="D180:E180" si="54">SUM(D181)</f>
        <v>1468678.25</v>
      </c>
      <c r="E180" s="67">
        <f t="shared" si="54"/>
        <v>1468678.25</v>
      </c>
    </row>
    <row r="181" spans="1:5" ht="61.5" customHeight="1" x14ac:dyDescent="0.2">
      <c r="A181" s="63" t="s">
        <v>319</v>
      </c>
      <c r="B181" s="6" t="s">
        <v>320</v>
      </c>
      <c r="C181" s="67">
        <v>4753.9399999999996</v>
      </c>
      <c r="D181" s="67">
        <v>1468678.25</v>
      </c>
      <c r="E181" s="67">
        <v>1468678.25</v>
      </c>
    </row>
    <row r="182" spans="1:5" ht="29.45" customHeight="1" x14ac:dyDescent="0.2">
      <c r="A182" s="20" t="s">
        <v>363</v>
      </c>
      <c r="B182" s="21" t="s">
        <v>109</v>
      </c>
      <c r="C182" s="39">
        <f>SUM(C183)</f>
        <v>164943573.66</v>
      </c>
      <c r="D182" s="39">
        <f>SUM(D183)</f>
        <v>46764878.200000003</v>
      </c>
      <c r="E182" s="39">
        <f>SUM(E183)</f>
        <v>26701047.370000001</v>
      </c>
    </row>
    <row r="183" spans="1:5" ht="37.5" x14ac:dyDescent="0.2">
      <c r="A183" s="41" t="s">
        <v>362</v>
      </c>
      <c r="B183" s="42" t="s">
        <v>110</v>
      </c>
      <c r="C183" s="39">
        <v>164943573.66</v>
      </c>
      <c r="D183" s="39">
        <v>46764878.200000003</v>
      </c>
      <c r="E183" s="39">
        <v>26701047.370000001</v>
      </c>
    </row>
    <row r="184" spans="1:5" ht="42.75" customHeight="1" x14ac:dyDescent="0.2">
      <c r="A184" s="17" t="s">
        <v>168</v>
      </c>
      <c r="B184" s="28" t="s">
        <v>143</v>
      </c>
      <c r="C184" s="40">
        <f>SUM(C185,C187,C189,C191,C193,C195,C197,C199,C201)</f>
        <v>632988682.11999989</v>
      </c>
      <c r="D184" s="40">
        <f t="shared" ref="D184:E184" si="55">SUM(D185,D187,D189,D191,D193,D195,D197,D199,D201)</f>
        <v>713693713.76999998</v>
      </c>
      <c r="E184" s="40">
        <f t="shared" si="55"/>
        <v>751857724.81999993</v>
      </c>
    </row>
    <row r="185" spans="1:5" ht="63" customHeight="1" x14ac:dyDescent="0.2">
      <c r="A185" s="20" t="s">
        <v>383</v>
      </c>
      <c r="B185" s="30" t="s">
        <v>312</v>
      </c>
      <c r="C185" s="22">
        <f>SUM(C186)</f>
        <v>627157516.90999997</v>
      </c>
      <c r="D185" s="22">
        <f>SUM(D186)</f>
        <v>707397449.27999997</v>
      </c>
      <c r="E185" s="22">
        <f>SUM(E186)</f>
        <v>747268385</v>
      </c>
    </row>
    <row r="186" spans="1:5" ht="60" customHeight="1" x14ac:dyDescent="0.2">
      <c r="A186" s="20" t="s">
        <v>384</v>
      </c>
      <c r="B186" s="30" t="s">
        <v>313</v>
      </c>
      <c r="C186" s="22">
        <v>627157516.90999997</v>
      </c>
      <c r="D186" s="22">
        <v>707397449.27999997</v>
      </c>
      <c r="E186" s="22">
        <v>747268385</v>
      </c>
    </row>
    <row r="187" spans="1:5" ht="115.5" customHeight="1" x14ac:dyDescent="0.2">
      <c r="A187" s="41" t="s">
        <v>385</v>
      </c>
      <c r="B187" s="43" t="s">
        <v>149</v>
      </c>
      <c r="C187" s="22">
        <f>SUM(C188)</f>
        <v>3235820</v>
      </c>
      <c r="D187" s="22">
        <f t="shared" ref="D187:E187" si="56">SUM(D188)</f>
        <v>3447822</v>
      </c>
      <c r="E187" s="22">
        <f t="shared" si="56"/>
        <v>3670982</v>
      </c>
    </row>
    <row r="188" spans="1:5" ht="119.25" customHeight="1" x14ac:dyDescent="0.2">
      <c r="A188" s="41" t="s">
        <v>386</v>
      </c>
      <c r="B188" s="43" t="s">
        <v>150</v>
      </c>
      <c r="C188" s="22">
        <v>3235820</v>
      </c>
      <c r="D188" s="22">
        <v>3447822</v>
      </c>
      <c r="E188" s="22">
        <v>3670982</v>
      </c>
    </row>
    <row r="189" spans="1:5" ht="61.5" customHeight="1" x14ac:dyDescent="0.2">
      <c r="A189" s="41" t="s">
        <v>387</v>
      </c>
      <c r="B189" s="43" t="s">
        <v>62</v>
      </c>
      <c r="C189" s="22">
        <f>SUM(C190)</f>
        <v>855759.16</v>
      </c>
      <c r="D189" s="22">
        <f t="shared" ref="D189:E189" si="57">SUM(D190)</f>
        <v>868951.9</v>
      </c>
      <c r="E189" s="22">
        <f t="shared" si="57"/>
        <v>899924.05</v>
      </c>
    </row>
    <row r="190" spans="1:5" ht="75" customHeight="1" x14ac:dyDescent="0.2">
      <c r="A190" s="41" t="s">
        <v>388</v>
      </c>
      <c r="B190" s="43" t="s">
        <v>151</v>
      </c>
      <c r="C190" s="22">
        <v>855759.16</v>
      </c>
      <c r="D190" s="22">
        <v>868951.9</v>
      </c>
      <c r="E190" s="22">
        <v>899924.05</v>
      </c>
    </row>
    <row r="191" spans="1:5" ht="76.900000000000006" customHeight="1" x14ac:dyDescent="0.2">
      <c r="A191" s="41" t="s">
        <v>389</v>
      </c>
      <c r="B191" s="43" t="s">
        <v>152</v>
      </c>
      <c r="C191" s="22">
        <f>SUM(C192)</f>
        <v>18552.05</v>
      </c>
      <c r="D191" s="22">
        <f t="shared" ref="D191:E191" si="58">SUM(D192)</f>
        <v>126282.59</v>
      </c>
      <c r="E191" s="22">
        <f t="shared" si="58"/>
        <v>18433.77</v>
      </c>
    </row>
    <row r="192" spans="1:5" ht="96.75" customHeight="1" x14ac:dyDescent="0.2">
      <c r="A192" s="41" t="s">
        <v>390</v>
      </c>
      <c r="B192" s="43" t="s">
        <v>153</v>
      </c>
      <c r="C192" s="22">
        <v>18552.05</v>
      </c>
      <c r="D192" s="22">
        <v>126282.59</v>
      </c>
      <c r="E192" s="22">
        <v>18433.77</v>
      </c>
    </row>
    <row r="193" spans="1:5" ht="153.75" hidden="1" customHeight="1" x14ac:dyDescent="0.2">
      <c r="A193" s="41" t="s">
        <v>169</v>
      </c>
      <c r="B193" s="43" t="s">
        <v>154</v>
      </c>
      <c r="C193" s="22">
        <f>SUM(C194)</f>
        <v>0</v>
      </c>
      <c r="D193" s="22">
        <f t="shared" ref="D193:E193" si="59">SUM(D194)</f>
        <v>0</v>
      </c>
      <c r="E193" s="22">
        <f t="shared" si="59"/>
        <v>0</v>
      </c>
    </row>
    <row r="194" spans="1:5" ht="167.25" hidden="1" customHeight="1" x14ac:dyDescent="0.2">
      <c r="A194" s="41" t="s">
        <v>170</v>
      </c>
      <c r="B194" s="43" t="s">
        <v>155</v>
      </c>
      <c r="C194" s="22"/>
      <c r="D194" s="22"/>
      <c r="E194" s="22"/>
    </row>
    <row r="195" spans="1:5" ht="93" hidden="1" customHeight="1" x14ac:dyDescent="0.2">
      <c r="A195" s="41" t="s">
        <v>171</v>
      </c>
      <c r="B195" s="43" t="s">
        <v>156</v>
      </c>
      <c r="C195" s="22">
        <f>SUM(C196)</f>
        <v>0</v>
      </c>
      <c r="D195" s="22">
        <f t="shared" ref="D195" si="60">SUM(D196)</f>
        <v>0</v>
      </c>
      <c r="E195" s="22"/>
    </row>
    <row r="196" spans="1:5" ht="87.6" hidden="1" customHeight="1" x14ac:dyDescent="0.2">
      <c r="A196" s="41" t="s">
        <v>172</v>
      </c>
      <c r="B196" s="43" t="s">
        <v>157</v>
      </c>
      <c r="C196" s="22"/>
      <c r="D196" s="22"/>
      <c r="E196" s="22"/>
    </row>
    <row r="197" spans="1:5" ht="119.25" customHeight="1" x14ac:dyDescent="0.2">
      <c r="A197" s="41" t="s">
        <v>391</v>
      </c>
      <c r="B197" s="43" t="s">
        <v>158</v>
      </c>
      <c r="C197" s="22">
        <f>SUM(C198)</f>
        <v>1721034</v>
      </c>
      <c r="D197" s="22">
        <f t="shared" ref="D197:E197" si="61">SUM(D198)</f>
        <v>1853208</v>
      </c>
      <c r="E197" s="22">
        <f t="shared" si="61"/>
        <v>0</v>
      </c>
    </row>
    <row r="198" spans="1:5" ht="117.75" customHeight="1" x14ac:dyDescent="0.2">
      <c r="A198" s="41" t="s">
        <v>392</v>
      </c>
      <c r="B198" s="43" t="s">
        <v>159</v>
      </c>
      <c r="C198" s="22">
        <v>1721034</v>
      </c>
      <c r="D198" s="22">
        <v>1853208</v>
      </c>
      <c r="E198" s="22"/>
    </row>
    <row r="199" spans="1:5" ht="18.75" hidden="1" x14ac:dyDescent="0.2">
      <c r="A199" s="41"/>
      <c r="B199" s="43"/>
      <c r="C199" s="39">
        <f>SUM(C200:C200)</f>
        <v>0</v>
      </c>
      <c r="D199" s="39">
        <f>SUM(D200:D200)</f>
        <v>0</v>
      </c>
      <c r="E199" s="39">
        <f>SUM(E200:E200)</f>
        <v>0</v>
      </c>
    </row>
    <row r="200" spans="1:5" ht="33.6" hidden="1" customHeight="1" x14ac:dyDescent="0.2">
      <c r="A200" s="41"/>
      <c r="B200" s="43"/>
      <c r="C200" s="22"/>
      <c r="D200" s="22"/>
      <c r="E200" s="22"/>
    </row>
    <row r="201" spans="1:5" ht="27.6" hidden="1" customHeight="1" x14ac:dyDescent="0.2">
      <c r="A201" s="41" t="s">
        <v>173</v>
      </c>
      <c r="B201" s="42" t="s">
        <v>111</v>
      </c>
      <c r="C201" s="22">
        <f>SUM(C202)</f>
        <v>0</v>
      </c>
      <c r="D201" s="22">
        <f>SUM(D202)</f>
        <v>0</v>
      </c>
      <c r="E201" s="22">
        <f>SUM(E202)</f>
        <v>0</v>
      </c>
    </row>
    <row r="202" spans="1:5" ht="39.6" hidden="1" customHeight="1" x14ac:dyDescent="0.3">
      <c r="A202" s="41" t="s">
        <v>174</v>
      </c>
      <c r="B202" s="44" t="s">
        <v>160</v>
      </c>
      <c r="C202" s="22"/>
      <c r="D202" s="22"/>
      <c r="E202" s="22"/>
    </row>
    <row r="203" spans="1:5" ht="20.25" customHeight="1" x14ac:dyDescent="0.2">
      <c r="A203" s="17" t="s">
        <v>282</v>
      </c>
      <c r="B203" s="28" t="s">
        <v>112</v>
      </c>
      <c r="C203" s="40">
        <f>SUM(C204,C206,C208,C210,C212,C214)</f>
        <v>105912419.43000001</v>
      </c>
      <c r="D203" s="40">
        <f t="shared" ref="D203:E203" si="62">SUM(D204,D206,D208,D210,D212,D214)</f>
        <v>971718.44</v>
      </c>
      <c r="E203" s="40">
        <f t="shared" si="62"/>
        <v>971113.44</v>
      </c>
    </row>
    <row r="204" spans="1:5" ht="97.5" customHeight="1" x14ac:dyDescent="0.3">
      <c r="A204" s="20" t="s">
        <v>366</v>
      </c>
      <c r="B204" s="44" t="s">
        <v>293</v>
      </c>
      <c r="C204" s="22">
        <f>SUM(C205)</f>
        <v>1773946.8900000001</v>
      </c>
      <c r="D204" s="22">
        <f t="shared" ref="D204:E204" si="63">SUM(D205)</f>
        <v>0</v>
      </c>
      <c r="E204" s="22">
        <f t="shared" si="63"/>
        <v>0</v>
      </c>
    </row>
    <row r="205" spans="1:5" ht="114" customHeight="1" x14ac:dyDescent="0.3">
      <c r="A205" s="20" t="s">
        <v>365</v>
      </c>
      <c r="B205" s="44" t="s">
        <v>207</v>
      </c>
      <c r="C205" s="22">
        <f>1577418.5+196528.39</f>
        <v>1773946.8900000001</v>
      </c>
      <c r="D205" s="22"/>
      <c r="E205" s="22"/>
    </row>
    <row r="206" spans="1:5" ht="254.25" customHeight="1" x14ac:dyDescent="0.2">
      <c r="A206" s="20" t="s">
        <v>364</v>
      </c>
      <c r="B206" s="71" t="s">
        <v>368</v>
      </c>
      <c r="C206" s="22">
        <f>SUM(C207)</f>
        <v>1171800</v>
      </c>
      <c r="D206" s="22">
        <f t="shared" ref="D206:E206" si="64">SUM(D207)</f>
        <v>0</v>
      </c>
      <c r="E206" s="22">
        <f t="shared" si="64"/>
        <v>0</v>
      </c>
    </row>
    <row r="207" spans="1:5" ht="276.75" customHeight="1" x14ac:dyDescent="0.2">
      <c r="A207" s="20" t="s">
        <v>367</v>
      </c>
      <c r="B207" s="71" t="s">
        <v>369</v>
      </c>
      <c r="C207" s="22">
        <v>1171800</v>
      </c>
      <c r="D207" s="22"/>
      <c r="E207" s="22"/>
    </row>
    <row r="208" spans="1:5" ht="128.25" customHeight="1" x14ac:dyDescent="0.2">
      <c r="A208" s="5" t="s">
        <v>370</v>
      </c>
      <c r="B208" s="42" t="s">
        <v>322</v>
      </c>
      <c r="C208" s="22">
        <f>SUM(C209)</f>
        <v>3402194.37</v>
      </c>
      <c r="D208" s="22">
        <f t="shared" ref="D208:E208" si="65">SUM(D209)</f>
        <v>0</v>
      </c>
      <c r="E208" s="22">
        <f t="shared" si="65"/>
        <v>0</v>
      </c>
    </row>
    <row r="209" spans="1:5" ht="140.25" customHeight="1" x14ac:dyDescent="0.2">
      <c r="A209" s="5" t="s">
        <v>371</v>
      </c>
      <c r="B209" s="42" t="s">
        <v>323</v>
      </c>
      <c r="C209" s="22">
        <v>3402194.37</v>
      </c>
      <c r="D209" s="22"/>
      <c r="E209" s="22"/>
    </row>
    <row r="210" spans="1:5" ht="101.25" customHeight="1" x14ac:dyDescent="0.3">
      <c r="A210" s="5" t="s">
        <v>372</v>
      </c>
      <c r="B210" s="60" t="s">
        <v>281</v>
      </c>
      <c r="C210" s="22">
        <f>SUM(C211)</f>
        <v>35166700</v>
      </c>
      <c r="D210" s="22">
        <f t="shared" ref="D210:E210" si="66">SUM(D211)</f>
        <v>0</v>
      </c>
      <c r="E210" s="22">
        <f t="shared" si="66"/>
        <v>0</v>
      </c>
    </row>
    <row r="211" spans="1:5" ht="126.75" customHeight="1" x14ac:dyDescent="0.2">
      <c r="A211" s="5" t="s">
        <v>373</v>
      </c>
      <c r="B211" s="61" t="s">
        <v>280</v>
      </c>
      <c r="C211" s="22">
        <v>35166700</v>
      </c>
      <c r="D211" s="22"/>
      <c r="E211" s="22"/>
    </row>
    <row r="212" spans="1:5" ht="72.75" customHeight="1" x14ac:dyDescent="0.2">
      <c r="A212" s="5" t="s">
        <v>374</v>
      </c>
      <c r="B212" s="61" t="s">
        <v>376</v>
      </c>
      <c r="C212" s="22">
        <f>SUM(C213)</f>
        <v>15000000</v>
      </c>
      <c r="D212" s="22">
        <f t="shared" ref="D212:E212" si="67">SUM(D213)</f>
        <v>0</v>
      </c>
      <c r="E212" s="22">
        <f t="shared" si="67"/>
        <v>0</v>
      </c>
    </row>
    <row r="213" spans="1:5" ht="69.75" customHeight="1" x14ac:dyDescent="0.2">
      <c r="A213" s="5" t="s">
        <v>375</v>
      </c>
      <c r="B213" s="61" t="s">
        <v>377</v>
      </c>
      <c r="C213" s="22">
        <v>15000000</v>
      </c>
      <c r="D213" s="22"/>
      <c r="E213" s="22"/>
    </row>
    <row r="214" spans="1:5" ht="34.9" customHeight="1" x14ac:dyDescent="0.3">
      <c r="A214" s="5" t="s">
        <v>378</v>
      </c>
      <c r="B214" s="44" t="s">
        <v>279</v>
      </c>
      <c r="C214" s="22">
        <f>SUM(C215)</f>
        <v>49397778.170000002</v>
      </c>
      <c r="D214" s="22">
        <f t="shared" ref="D214:E214" si="68">SUM(D215)</f>
        <v>971718.44</v>
      </c>
      <c r="E214" s="22">
        <f t="shared" si="68"/>
        <v>971113.44</v>
      </c>
    </row>
    <row r="215" spans="1:5" ht="58.5" customHeight="1" x14ac:dyDescent="0.3">
      <c r="A215" s="5" t="s">
        <v>379</v>
      </c>
      <c r="B215" s="44" t="s">
        <v>48</v>
      </c>
      <c r="C215" s="22">
        <v>49397778.170000002</v>
      </c>
      <c r="D215" s="22">
        <v>971718.44</v>
      </c>
      <c r="E215" s="22">
        <v>971113.44</v>
      </c>
    </row>
    <row r="216" spans="1:5" ht="42" hidden="1" customHeight="1" x14ac:dyDescent="0.2">
      <c r="A216" s="17" t="s">
        <v>177</v>
      </c>
      <c r="B216" s="65" t="s">
        <v>175</v>
      </c>
      <c r="C216" s="19">
        <f>SUM(C217)</f>
        <v>0</v>
      </c>
      <c r="D216" s="19">
        <f>SUM(D217)</f>
        <v>0</v>
      </c>
      <c r="E216" s="19">
        <f>SUM(E217)</f>
        <v>0</v>
      </c>
    </row>
    <row r="217" spans="1:5" ht="20.25" hidden="1" customHeight="1" x14ac:dyDescent="0.2">
      <c r="A217" s="20" t="s">
        <v>178</v>
      </c>
      <c r="B217" s="21" t="s">
        <v>176</v>
      </c>
      <c r="C217" s="22">
        <f>SUM(C218:C219)</f>
        <v>0</v>
      </c>
      <c r="D217" s="22">
        <f t="shared" ref="D217:E217" si="69">SUM(D218:D219)</f>
        <v>0</v>
      </c>
      <c r="E217" s="22">
        <f t="shared" si="69"/>
        <v>0</v>
      </c>
    </row>
    <row r="218" spans="1:5" ht="23.25" hidden="1" customHeight="1" x14ac:dyDescent="0.2">
      <c r="A218" s="20" t="s">
        <v>179</v>
      </c>
      <c r="B218" s="21"/>
      <c r="C218" s="22"/>
      <c r="D218" s="22"/>
      <c r="E218" s="22"/>
    </row>
    <row r="219" spans="1:5" ht="22.5" hidden="1" customHeight="1" x14ac:dyDescent="0.2">
      <c r="A219" s="20" t="s">
        <v>180</v>
      </c>
      <c r="B219" s="21"/>
      <c r="C219" s="22"/>
      <c r="D219" s="22"/>
      <c r="E219" s="22"/>
    </row>
    <row r="220" spans="1:5" ht="37.5" x14ac:dyDescent="0.2">
      <c r="A220" s="17" t="s">
        <v>49</v>
      </c>
      <c r="B220" s="62" t="s">
        <v>117</v>
      </c>
      <c r="C220" s="19">
        <f>SUM(C221)</f>
        <v>1752124.43</v>
      </c>
      <c r="D220" s="19">
        <f t="shared" ref="D220:E220" si="70">SUM(D221)</f>
        <v>0</v>
      </c>
      <c r="E220" s="19">
        <f t="shared" si="70"/>
        <v>0</v>
      </c>
    </row>
    <row r="221" spans="1:5" ht="37.5" x14ac:dyDescent="0.2">
      <c r="A221" s="20" t="s">
        <v>380</v>
      </c>
      <c r="B221" s="45" t="s">
        <v>50</v>
      </c>
      <c r="C221" s="22">
        <f>SUM(C222:C223)</f>
        <v>1752124.43</v>
      </c>
      <c r="D221" s="22">
        <f>SUM(D222:D223)</f>
        <v>0</v>
      </c>
      <c r="E221" s="22">
        <f>SUM(E222:E223)</f>
        <v>0</v>
      </c>
    </row>
    <row r="222" spans="1:5" ht="77.25" customHeight="1" x14ac:dyDescent="0.2">
      <c r="A222" s="20" t="s">
        <v>381</v>
      </c>
      <c r="B222" s="45" t="s">
        <v>118</v>
      </c>
      <c r="C222" s="22">
        <v>1712124.43</v>
      </c>
      <c r="D222" s="22"/>
      <c r="E222" s="22"/>
    </row>
    <row r="223" spans="1:5" ht="38.25" customHeight="1" x14ac:dyDescent="0.2">
      <c r="A223" s="20" t="s">
        <v>382</v>
      </c>
      <c r="B223" s="45" t="s">
        <v>50</v>
      </c>
      <c r="C223" s="22">
        <v>40000</v>
      </c>
      <c r="D223" s="22"/>
      <c r="E223" s="22"/>
    </row>
    <row r="224" spans="1:5" ht="21.75" hidden="1" customHeight="1" x14ac:dyDescent="0.2">
      <c r="A224" s="46" t="s">
        <v>161</v>
      </c>
      <c r="B224" s="43" t="s">
        <v>162</v>
      </c>
      <c r="C224" s="22"/>
      <c r="D224" s="22">
        <v>0</v>
      </c>
      <c r="E224" s="22">
        <v>0</v>
      </c>
    </row>
    <row r="225" spans="1:15" ht="18.75" hidden="1" x14ac:dyDescent="0.2">
      <c r="A225" s="20"/>
      <c r="B225" s="45"/>
      <c r="C225" s="22"/>
      <c r="D225" s="22"/>
      <c r="E225" s="22"/>
    </row>
    <row r="226" spans="1:15" ht="76.5" hidden="1" customHeight="1" x14ac:dyDescent="0.2">
      <c r="A226" s="46" t="s">
        <v>51</v>
      </c>
      <c r="B226" s="43" t="s">
        <v>163</v>
      </c>
      <c r="C226" s="22"/>
      <c r="D226" s="22">
        <f>SUM(D227)</f>
        <v>0</v>
      </c>
      <c r="E226" s="22">
        <f>SUM(E227)</f>
        <v>0</v>
      </c>
    </row>
    <row r="227" spans="1:15" ht="18.75" hidden="1" customHeight="1" x14ac:dyDescent="0.3">
      <c r="A227" s="20" t="s">
        <v>53</v>
      </c>
      <c r="B227" s="47" t="s">
        <v>52</v>
      </c>
      <c r="C227" s="22"/>
      <c r="D227" s="22"/>
      <c r="E227" s="22"/>
    </row>
    <row r="228" spans="1:15" ht="18" customHeight="1" thickBot="1" x14ac:dyDescent="0.35">
      <c r="A228" s="48"/>
      <c r="B228" s="49"/>
      <c r="C228" s="25"/>
      <c r="D228" s="25"/>
      <c r="E228" s="25"/>
    </row>
    <row r="229" spans="1:15" ht="30.6" customHeight="1" thickBot="1" x14ac:dyDescent="0.35">
      <c r="A229" s="50"/>
      <c r="B229" s="51" t="s">
        <v>107</v>
      </c>
      <c r="C229" s="52">
        <f>+C16+C134</f>
        <v>1663935586.7</v>
      </c>
      <c r="D229" s="52">
        <f>+D16+D134</f>
        <v>1468560048.25</v>
      </c>
      <c r="E229" s="53">
        <f>+E16+E134</f>
        <v>1406328474.7599998</v>
      </c>
      <c r="G229" s="74" t="s">
        <v>76</v>
      </c>
      <c r="H229" s="74"/>
      <c r="I229" s="74"/>
      <c r="J229" s="74" t="s">
        <v>89</v>
      </c>
      <c r="K229" s="74"/>
      <c r="L229" s="74"/>
      <c r="M229" s="74" t="s">
        <v>119</v>
      </c>
      <c r="N229" s="74"/>
      <c r="O229" s="74"/>
    </row>
    <row r="230" spans="1:15" ht="6.75" customHeight="1" x14ac:dyDescent="0.3">
      <c r="A230" s="54"/>
      <c r="B230" s="55"/>
      <c r="C230" s="56"/>
      <c r="D230" s="56"/>
      <c r="E230" s="57"/>
    </row>
    <row r="231" spans="1:15" ht="18.75" x14ac:dyDescent="0.3">
      <c r="A231" s="8"/>
      <c r="B231" s="8"/>
      <c r="C231" s="8"/>
      <c r="D231" s="8"/>
      <c r="E231" s="8"/>
    </row>
    <row r="232" spans="1:15" ht="6.75" customHeight="1" x14ac:dyDescent="0.3">
      <c r="A232" s="8"/>
      <c r="B232" s="8"/>
      <c r="C232" s="8"/>
      <c r="D232" s="8"/>
      <c r="E232" s="8"/>
    </row>
    <row r="233" spans="1:15" ht="18.75" x14ac:dyDescent="0.3">
      <c r="A233" s="8"/>
      <c r="B233" s="58"/>
      <c r="C233" s="58"/>
      <c r="D233" s="8"/>
      <c r="E233" s="8"/>
    </row>
    <row r="234" spans="1:15" ht="18.75" x14ac:dyDescent="0.3">
      <c r="A234" s="8"/>
      <c r="B234" s="8"/>
      <c r="C234" s="8"/>
      <c r="D234" s="8"/>
      <c r="E234" s="8"/>
    </row>
    <row r="235" spans="1:15" ht="18.75" x14ac:dyDescent="0.3">
      <c r="A235" s="8"/>
      <c r="B235" s="8"/>
      <c r="C235" s="8"/>
      <c r="D235" s="8"/>
      <c r="E235" s="8"/>
    </row>
    <row r="236" spans="1:15" ht="18.75" x14ac:dyDescent="0.3">
      <c r="A236" s="59"/>
      <c r="B236" s="8"/>
      <c r="C236" s="8"/>
      <c r="D236" s="79"/>
      <c r="E236" s="79"/>
    </row>
    <row r="237" spans="1:15" ht="18.75" x14ac:dyDescent="0.3">
      <c r="A237" s="4"/>
      <c r="B237" s="3"/>
      <c r="C237" s="3"/>
      <c r="D237" s="75"/>
      <c r="E237" s="75"/>
    </row>
  </sheetData>
  <mergeCells count="14">
    <mergeCell ref="C1:E1"/>
    <mergeCell ref="C2:E2"/>
    <mergeCell ref="C3:E3"/>
    <mergeCell ref="C4:E4"/>
    <mergeCell ref="G229:I229"/>
    <mergeCell ref="J229:L229"/>
    <mergeCell ref="M229:O229"/>
    <mergeCell ref="D237:E237"/>
    <mergeCell ref="C6:E6"/>
    <mergeCell ref="C7:E7"/>
    <mergeCell ref="C8:E8"/>
    <mergeCell ref="A11:E11"/>
    <mergeCell ref="D236:E236"/>
    <mergeCell ref="C9:E9"/>
  </mergeCells>
  <phoneticPr fontId="3" type="noConversion"/>
  <pageMargins left="1.1811023622047245" right="0.39370078740157483" top="0.78740157480314965" bottom="0.78740157480314965" header="0.51181102362204722" footer="0.51181102362204722"/>
  <pageSetup paperSize="9" scale="54" firstPageNumber="2" orientation="portrait" r:id="rId1"/>
  <headerFooter scaleWithDoc="0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</vt:lpstr>
      <vt:lpstr>'Приложение 1'!Заголовки_для_печати</vt:lpstr>
      <vt:lpstr>'Приложение 1'!Область_печати</vt:lpstr>
    </vt:vector>
  </TitlesOfParts>
  <Company>Департамент финансов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532_Lihotina</dc:creator>
  <cp:lastModifiedBy>Веснина Ирина Сергеевна</cp:lastModifiedBy>
  <cp:lastPrinted>2025-06-18T06:50:43Z</cp:lastPrinted>
  <dcterms:created xsi:type="dcterms:W3CDTF">2008-09-15T07:41:17Z</dcterms:created>
  <dcterms:modified xsi:type="dcterms:W3CDTF">2025-06-30T08:58:31Z</dcterms:modified>
</cp:coreProperties>
</file>