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П и СД-СОБРАНИЯ\Собрание депутатов\SOBRANIE 5\27.06\29-109\"/>
    </mc:Choice>
  </mc:AlternateContent>
  <xr:revisionPtr revIDLastSave="0" documentId="13_ncr:1_{C524C497-2B5C-4F45-9511-7DE9E8C5220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МП 2024" sheetId="3" r:id="rId1"/>
  </sheets>
  <definedNames>
    <definedName name="_xlnm.Print_Titles" localSheetId="0">'МП 2024'!$8:$8</definedName>
    <definedName name="_xlnm.Print_Area" localSheetId="0">'МП 2024'!$A$1:$P$75</definedName>
  </definedNames>
  <calcPr calcId="181029"/>
</workbook>
</file>

<file path=xl/calcChain.xml><?xml version="1.0" encoding="utf-8"?>
<calcChain xmlns="http://schemas.openxmlformats.org/spreadsheetml/2006/main">
  <c r="O58" i="3" l="1"/>
  <c r="N58" i="3"/>
  <c r="O56" i="3"/>
  <c r="O55" i="3" s="1"/>
  <c r="N56" i="3"/>
  <c r="N55" i="3" s="1"/>
  <c r="O21" i="3"/>
  <c r="N21" i="3"/>
  <c r="O68" i="3"/>
  <c r="O67" i="3" s="1"/>
  <c r="O66" i="3" s="1"/>
  <c r="N68" i="3"/>
  <c r="N67" i="3" s="1"/>
  <c r="N66" i="3" s="1"/>
  <c r="P39" i="3"/>
  <c r="P23" i="3"/>
  <c r="P51" i="3"/>
  <c r="O51" i="3"/>
  <c r="O50" i="3" s="1"/>
  <c r="O49" i="3" s="1"/>
  <c r="O48" i="3" s="1"/>
  <c r="N51" i="3"/>
  <c r="N50" i="3" s="1"/>
  <c r="N49" i="3" s="1"/>
  <c r="N48" i="3" s="1"/>
  <c r="P50" i="3"/>
  <c r="P49" i="3" s="1"/>
  <c r="P48" i="3"/>
  <c r="O41" i="3"/>
  <c r="O40" i="3" s="1"/>
  <c r="O39" i="3" s="1"/>
  <c r="N41" i="3"/>
  <c r="N40" i="3" s="1"/>
  <c r="N39" i="3" s="1"/>
  <c r="P33" i="3"/>
  <c r="P32" i="3" s="1"/>
  <c r="O32" i="3"/>
  <c r="N32" i="3"/>
  <c r="N13" i="3"/>
  <c r="P62" i="3"/>
  <c r="P41" i="3"/>
  <c r="P37" i="3"/>
  <c r="O37" i="3"/>
  <c r="O36" i="3" s="1"/>
  <c r="N37" i="3"/>
  <c r="N36" i="3" s="1"/>
  <c r="P34" i="3"/>
  <c r="O34" i="3"/>
  <c r="N34" i="3"/>
  <c r="O13" i="3"/>
  <c r="O15" i="3"/>
  <c r="N15" i="3"/>
  <c r="P14" i="3"/>
  <c r="P68" i="3"/>
  <c r="O64" i="3"/>
  <c r="O63" i="3" s="1"/>
  <c r="O62" i="3" s="1"/>
  <c r="N64" i="3"/>
  <c r="N63" i="3" s="1"/>
  <c r="N62" i="3" s="1"/>
  <c r="O46" i="3"/>
  <c r="O45" i="3" s="1"/>
  <c r="N46" i="3"/>
  <c r="N45" i="3" s="1"/>
  <c r="O61" i="3" l="1"/>
  <c r="O60" i="3" s="1"/>
  <c r="N61" i="3"/>
  <c r="N60" i="3" s="1"/>
  <c r="O44" i="3"/>
  <c r="O43" i="3" s="1"/>
  <c r="N44" i="3"/>
  <c r="N43" i="3" s="1"/>
  <c r="N54" i="3" l="1"/>
  <c r="N53" i="3" s="1"/>
  <c r="P22" i="3"/>
  <c r="P21" i="3" s="1"/>
  <c r="O20" i="3"/>
  <c r="N20" i="3"/>
  <c r="O54" i="3"/>
  <c r="O53" i="3" s="1"/>
  <c r="P55" i="3"/>
  <c r="P43" i="3"/>
  <c r="P16" i="3"/>
  <c r="O12" i="3"/>
  <c r="N12" i="3"/>
  <c r="P31" i="3"/>
  <c r="P30" i="3" s="1"/>
  <c r="P29" i="3" s="1"/>
  <c r="N72" i="3"/>
  <c r="P20" i="3" l="1"/>
  <c r="P19" i="3" s="1"/>
  <c r="P35" i="3"/>
  <c r="P36" i="3"/>
  <c r="P40" i="3"/>
  <c r="P38" i="3"/>
  <c r="P13" i="3"/>
  <c r="P10" i="3" s="1"/>
  <c r="P9" i="3" s="1"/>
  <c r="P15" i="3"/>
  <c r="N30" i="3"/>
  <c r="P45" i="3"/>
  <c r="O30" i="3"/>
  <c r="P28" i="3"/>
  <c r="O11" i="3"/>
  <c r="O10" i="3" s="1"/>
  <c r="O9" i="3" s="1"/>
  <c r="N11" i="3"/>
  <c r="N10" i="3" s="1"/>
  <c r="N9" i="3" s="1"/>
  <c r="P12" i="3"/>
  <c r="P11" i="3" s="1"/>
  <c r="P26" i="3"/>
  <c r="P25" i="3" s="1"/>
  <c r="O25" i="3"/>
  <c r="O24" i="3" s="1"/>
  <c r="O19" i="3" s="1"/>
  <c r="O18" i="3" s="1"/>
  <c r="O17" i="3" s="1"/>
  <c r="N25" i="3"/>
  <c r="N24" i="3" s="1"/>
  <c r="N19" i="3" s="1"/>
  <c r="N18" i="3" s="1"/>
  <c r="N17" i="3" s="1"/>
  <c r="O29" i="3" l="1"/>
  <c r="O28" i="3"/>
  <c r="O27" i="3" s="1"/>
  <c r="O71" i="3" s="1"/>
  <c r="N29" i="3"/>
  <c r="N28" i="3"/>
  <c r="N27" i="3" s="1"/>
  <c r="N71" i="3" s="1"/>
  <c r="P18" i="3"/>
  <c r="P24" i="3"/>
  <c r="P44" i="3"/>
  <c r="P27" i="3"/>
  <c r="P17" i="3"/>
  <c r="P71" i="3" l="1"/>
  <c r="P46" i="3" s="1"/>
</calcChain>
</file>

<file path=xl/sharedStrings.xml><?xml version="1.0" encoding="utf-8"?>
<sst xmlns="http://schemas.openxmlformats.org/spreadsheetml/2006/main" count="122" uniqueCount="116">
  <si>
    <t xml:space="preserve"> </t>
  </si>
  <si>
    <t/>
  </si>
  <si>
    <t>1702618</t>
  </si>
  <si>
    <t>Коммунальное хозяйство</t>
  </si>
  <si>
    <t>Наименование показателя</t>
  </si>
  <si>
    <t>Целевая статья</t>
  </si>
  <si>
    <t>Раздел</t>
  </si>
  <si>
    <t xml:space="preserve">Подраздел </t>
  </si>
  <si>
    <t xml:space="preserve">Подпрограмма  "Профилактика правонарушений, терроризма и экстремизма" </t>
  </si>
  <si>
    <t>Жилищное хозяйство</t>
  </si>
  <si>
    <t>Благоустройство</t>
  </si>
  <si>
    <t>ИТОГО</t>
  </si>
  <si>
    <t>05 0 00 00000</t>
  </si>
  <si>
    <t>05 1 00 00000</t>
  </si>
  <si>
    <t>05 1 01 26770</t>
  </si>
  <si>
    <t>06 0 00 00000</t>
  </si>
  <si>
    <t>06 4 00 00000</t>
  </si>
  <si>
    <t>06 4 02 26430</t>
  </si>
  <si>
    <t>Основное мероприятие "Профилактика правонарушений, терроризма и экстремизма"</t>
  </si>
  <si>
    <t>05 1 01 00000</t>
  </si>
  <si>
    <t>06 4 02 00000</t>
  </si>
  <si>
    <t>Национальная безопасность и правоохранительная деятельность</t>
  </si>
  <si>
    <t>Жилищно-коммунальное хозяйство</t>
  </si>
  <si>
    <t>04 0 00 00000</t>
  </si>
  <si>
    <t>Подпрограмма "Развитие физкультуры и спорта в МО Кимовский район"</t>
  </si>
  <si>
    <t>04 1 00 00000</t>
  </si>
  <si>
    <t>Физическая культура и спорт</t>
  </si>
  <si>
    <t xml:space="preserve">Физическая культура </t>
  </si>
  <si>
    <t>Основное мероприятие "Совершенствование спортивной инфраструктуры и материально-технической базы для занятий физкультурой и массовым спортом"</t>
  </si>
  <si>
    <t>04 1 01 00000</t>
  </si>
  <si>
    <t>Обеспечение деятельности (оказание услуг) муниципальных учреждений физкультуры и спорта</t>
  </si>
  <si>
    <t>04 1 01 26910</t>
  </si>
  <si>
    <t>Муниципальная программа "Формирование современной городской среды"</t>
  </si>
  <si>
    <t>19 0 00 00000</t>
  </si>
  <si>
    <t>19 0 01 27100</t>
  </si>
  <si>
    <t>Мероприятия по благоустройству территорий</t>
  </si>
  <si>
    <t>Муниципальная программа "Повышение общественной безопасности населения в муниципальном образовании Кимовский район"</t>
  </si>
  <si>
    <t>Общегосударственные вопросы</t>
  </si>
  <si>
    <t>Другие общегосударственные вопросы</t>
  </si>
  <si>
    <t>05 1 01 27120</t>
  </si>
  <si>
    <t>Расходы по содействию в охране общественного порядка</t>
  </si>
  <si>
    <t>Внедрение и обслуживание КИАС "Безопасный город"</t>
  </si>
  <si>
    <t>ИСПОЛНЕНИЕ МУНИЦИПАЛЬНЫХ ПРОГРАММ</t>
  </si>
  <si>
    <t>Обеспечение населения энергоснабжением</t>
  </si>
  <si>
    <t>06 4 04 00000</t>
  </si>
  <si>
    <t>06 4 04 26420</t>
  </si>
  <si>
    <t>19 0 01 00000</t>
  </si>
  <si>
    <t>Реализация программ формирования современной городской среды</t>
  </si>
  <si>
    <t>19 0 F2 55550</t>
  </si>
  <si>
    <t>20 0 00 00000</t>
  </si>
  <si>
    <t>20 1 00 00000</t>
  </si>
  <si>
    <t>Подпрограмма "Укрепление единства российской нации и этнокультурное развитие народов России в муниципальном образовании Кимовский район"</t>
  </si>
  <si>
    <t>20 1 02 00000</t>
  </si>
  <si>
    <t>Основное мероприятие "Оказание экономической поддержки территориальным общественным самоуправлениям, расположенным на территории МО Кимовский район"</t>
  </si>
  <si>
    <t>Муниципальная адресная программа "Переселение граждан из аварийного жилищного фонда в муниципальном образовании Кимовский район"</t>
  </si>
  <si>
    <t>28 0 00 00000</t>
  </si>
  <si>
    <t>Муниципальная программа "Реализация государственной национальной политики и развитие местного самоуправления в муниципальном образовании Кимовский район"</t>
  </si>
  <si>
    <t>руб.</t>
  </si>
  <si>
    <t>Массовый спорт</t>
  </si>
  <si>
    <t>04 1 01 26920</t>
  </si>
  <si>
    <t>Организация и проведение мероприятий по физической культуре и спорту</t>
  </si>
  <si>
    <t>Защита населения и территории от последствий ЧС природного и техногенного характера, пожарная безопасность</t>
  </si>
  <si>
    <t>Охрана окружающей среды</t>
  </si>
  <si>
    <t>06 4 03 00000</t>
  </si>
  <si>
    <t>06 4 03 26450</t>
  </si>
  <si>
    <t>Экология</t>
  </si>
  <si>
    <t>06 4 05 00000</t>
  </si>
  <si>
    <t>08 0 00 00000</t>
  </si>
  <si>
    <t>Муниципальная программа "Комплексное развитие сельских территорий МО Кимовский район"</t>
  </si>
  <si>
    <t>Охрана объектов растительного и животного мира и среды их обитания</t>
  </si>
  <si>
    <t>Основное мероприятие "Повышение уровня и качества жизни населения, проживающего в сельской местности"</t>
  </si>
  <si>
    <t>08 0 03 00000</t>
  </si>
  <si>
    <t>08 0 03 S0680</t>
  </si>
  <si>
    <t>Реализация мероприятий по комплексной борьбе с борщевиком Сосновского</t>
  </si>
  <si>
    <t>Другие вопросы в области национальной безопасности и правоохранительной деятельности</t>
  </si>
  <si>
    <t>Муниципальная  программа "Обеспечение качественными услугами ЖКХ населения Кимовского района"</t>
  </si>
  <si>
    <t>06 4 01 00000</t>
  </si>
  <si>
    <t>06 4 01 26320</t>
  </si>
  <si>
    <t>20 1 02 26150</t>
  </si>
  <si>
    <t>Организация и проведение мероприятий по развитию территориального общественного самоуправления</t>
  </si>
  <si>
    <t>15 0 00 00000</t>
  </si>
  <si>
    <t>Муниципальная программа "Обеспечение пожарной безопасности муниципального образования Кимовский район"</t>
  </si>
  <si>
    <t>Защита населения и территории от чрезвычайных ситуаций природного и техногенного характера, пожарная безопасность</t>
  </si>
  <si>
    <t>15 0 03 26440</t>
  </si>
  <si>
    <t>15 0 03 00000</t>
  </si>
  <si>
    <t>Основное мероприятие  "Противопожарные мероприятия"</t>
  </si>
  <si>
    <t>Муниципальная программа "Развитие физической культуры и спорта в муниципальном образовании Кимовский район"</t>
  </si>
  <si>
    <t>05 1 01 S0600</t>
  </si>
  <si>
    <t>Оказание поддержки граждан и их объединений, участвующих в охране общественного порядка</t>
  </si>
  <si>
    <t>Обеспечение водоснабжением населения в муниципальном образовании</t>
  </si>
  <si>
    <t>Обеспечение услугами водоотведения населения в муниципальном образовании</t>
  </si>
  <si>
    <t>06 4 05 27040</t>
  </si>
  <si>
    <t>Создание( обустройство) мест (площадок) накопления твердых коммунальных отходов</t>
  </si>
  <si>
    <t>Другие вопросы в области охраны окружающей среды</t>
  </si>
  <si>
    <t>Мероприятия по признанию жилищного фонда аварийным</t>
  </si>
  <si>
    <t>28 4 02 26780</t>
  </si>
  <si>
    <t>28 2 02 26900</t>
  </si>
  <si>
    <t>Ликвидация аварийного жилищного фонда</t>
  </si>
  <si>
    <t>Приложение 5</t>
  </si>
  <si>
    <t>к решению Собрания депутатов муниципального образования город Кимовск Кимовского района</t>
  </si>
  <si>
    <t>"Об утверждении отчета об исполнении бюджета муниципального образования город Кимовск Кимовского района за 2024 год"</t>
  </si>
  <si>
    <t xml:space="preserve">по целевым статьям, разделам, подразделам классификации расходов бюджета муниципального образования город Кимовск Кимовского района за 2024 год </t>
  </si>
  <si>
    <t>Утверждено на 2024 год</t>
  </si>
  <si>
    <t>Исполнено за 2024 год</t>
  </si>
  <si>
    <t>Комплексы процессных мероприятий</t>
  </si>
  <si>
    <t>Комплекс процессных мероприятий "Обеспечение теплоснабжением в муниципальном образовании"</t>
  </si>
  <si>
    <t>Обеспечение теплоснабжением населения в МО</t>
  </si>
  <si>
    <t>Комплекс процессных мероприятий " Строительство, реконструкция и ремонт систем водоснабжения"</t>
  </si>
  <si>
    <t>Комплекс процессных мероприятий " Строительство, реконструкция и ремонт систем водоотведения"</t>
  </si>
  <si>
    <t>Комплекс процессных мероприятий" Обеспечение энергоснабжением, повышение энергетической эффективности и энергосбережения"</t>
  </si>
  <si>
    <t>Комплекс процессных мероприятий "Повышение технического уровня объектов утилизации твердых бытовых отходов"</t>
  </si>
  <si>
    <t>Мероприятия по противопожарной безопасности</t>
  </si>
  <si>
    <t>19 1 F2 00000</t>
  </si>
  <si>
    <t>Федеральный проект "Формирование комфортной городской среды"</t>
  </si>
  <si>
    <t>Основное мероприятие "Благоустройство дворовых территорий"</t>
  </si>
  <si>
    <t>от 27.06.2025   № 29-109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</si>
</sst>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"/>
    <numFmt numFmtId="166" formatCode="0000000"/>
    <numFmt numFmtId="167" formatCode="#,##0.0_ ;[Red]\-#,##0.0\ "/>
    <numFmt numFmtId="168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  <font>
      <b/>
      <sz val="10"/>
      <name val="Arial"/>
      <family val="2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3">
    <xf numFmtId="0" fontId="0" fillId="0" borderId="0" xfId="0"/>
    <xf numFmtId="0" fontId="3" fillId="0" borderId="0" xfId="1" applyFont="1" applyProtection="1">
      <protection hidden="1"/>
    </xf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4" fillId="0" borderId="0" xfId="2" applyFont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8" fillId="0" borderId="0" xfId="1" applyFont="1" applyProtection="1">
      <protection hidden="1"/>
    </xf>
    <xf numFmtId="0" fontId="9" fillId="0" borderId="0" xfId="1" applyFont="1" applyAlignment="1" applyProtection="1">
      <alignment horizontal="centerContinuous"/>
      <protection hidden="1"/>
    </xf>
    <xf numFmtId="0" fontId="8" fillId="0" borderId="0" xfId="1" applyFont="1"/>
    <xf numFmtId="0" fontId="8" fillId="0" borderId="2" xfId="1" applyFont="1" applyBorder="1"/>
    <xf numFmtId="0" fontId="4" fillId="0" borderId="0" xfId="1" applyFont="1" applyProtection="1">
      <protection hidden="1"/>
    </xf>
    <xf numFmtId="167" fontId="8" fillId="0" borderId="2" xfId="1" applyNumberFormat="1" applyFont="1" applyBorder="1" applyProtection="1">
      <protection hidden="1"/>
    </xf>
    <xf numFmtId="167" fontId="9" fillId="0" borderId="2" xfId="1" applyNumberFormat="1" applyFont="1" applyBorder="1" applyProtection="1">
      <protection hidden="1"/>
    </xf>
    <xf numFmtId="0" fontId="8" fillId="0" borderId="2" xfId="1" applyFont="1" applyBorder="1" applyProtection="1">
      <protection hidden="1"/>
    </xf>
    <xf numFmtId="164" fontId="9" fillId="0" borderId="2" xfId="1" applyNumberFormat="1" applyFont="1" applyBorder="1" applyProtection="1">
      <protection hidden="1"/>
    </xf>
    <xf numFmtId="0" fontId="8" fillId="0" borderId="0" xfId="1" applyFont="1" applyAlignment="1" applyProtection="1">
      <alignment horizontal="center"/>
      <protection hidden="1"/>
    </xf>
    <xf numFmtId="168" fontId="9" fillId="0" borderId="2" xfId="1" applyNumberFormat="1" applyFont="1" applyBorder="1" applyProtection="1">
      <protection hidden="1"/>
    </xf>
    <xf numFmtId="0" fontId="4" fillId="2" borderId="0" xfId="1" applyFont="1" applyFill="1" applyProtection="1">
      <protection hidden="1"/>
    </xf>
    <xf numFmtId="167" fontId="8" fillId="2" borderId="2" xfId="1" applyNumberFormat="1" applyFont="1" applyFill="1" applyBorder="1" applyProtection="1">
      <protection hidden="1"/>
    </xf>
    <xf numFmtId="0" fontId="1" fillId="2" borderId="0" xfId="1" applyFill="1"/>
    <xf numFmtId="0" fontId="8" fillId="2" borderId="0" xfId="1" applyFont="1" applyFill="1" applyProtection="1">
      <protection hidden="1"/>
    </xf>
    <xf numFmtId="0" fontId="12" fillId="0" borderId="0" xfId="1" applyFont="1"/>
    <xf numFmtId="0" fontId="14" fillId="0" borderId="0" xfId="1" applyFont="1" applyAlignment="1" applyProtection="1">
      <alignment horizontal="centerContinuous"/>
      <protection hidden="1"/>
    </xf>
    <xf numFmtId="0" fontId="12" fillId="0" borderId="0" xfId="0" applyFont="1" applyAlignment="1">
      <alignment horizontal="center" wrapText="1" shrinkToFit="1"/>
    </xf>
    <xf numFmtId="0" fontId="11" fillId="0" borderId="2" xfId="2" applyFont="1" applyBorder="1" applyAlignment="1" applyProtection="1">
      <alignment horizontal="center" vertical="center" wrapText="1"/>
      <protection hidden="1"/>
    </xf>
    <xf numFmtId="0" fontId="11" fillId="0" borderId="2" xfId="1" applyFont="1" applyBorder="1" applyAlignment="1" applyProtection="1">
      <alignment horizontal="center" vertical="center" wrapText="1"/>
      <protection hidden="1"/>
    </xf>
    <xf numFmtId="49" fontId="10" fillId="0" borderId="2" xfId="1" applyNumberFormat="1" applyFont="1" applyBorder="1" applyAlignment="1" applyProtection="1">
      <alignment horizontal="center"/>
      <protection hidden="1"/>
    </xf>
    <xf numFmtId="165" fontId="10" fillId="0" borderId="2" xfId="1" applyNumberFormat="1" applyFont="1" applyBorder="1" applyAlignment="1" applyProtection="1">
      <alignment horizontal="center"/>
      <protection hidden="1"/>
    </xf>
    <xf numFmtId="49" fontId="11" fillId="2" borderId="2" xfId="1" applyNumberFormat="1" applyFont="1" applyFill="1" applyBorder="1" applyAlignment="1" applyProtection="1">
      <alignment horizontal="center"/>
      <protection hidden="1"/>
    </xf>
    <xf numFmtId="165" fontId="11" fillId="2" borderId="2" xfId="1" applyNumberFormat="1" applyFont="1" applyFill="1" applyBorder="1" applyAlignment="1" applyProtection="1">
      <alignment horizontal="center"/>
      <protection hidden="1"/>
    </xf>
    <xf numFmtId="49" fontId="11" fillId="0" borderId="2" xfId="1" applyNumberFormat="1" applyFont="1" applyBorder="1" applyAlignment="1" applyProtection="1">
      <alignment horizontal="center"/>
      <protection hidden="1"/>
    </xf>
    <xf numFmtId="165" fontId="11" fillId="0" borderId="2" xfId="1" applyNumberFormat="1" applyFont="1" applyBorder="1" applyAlignment="1" applyProtection="1">
      <alignment horizontal="center"/>
      <protection hidden="1"/>
    </xf>
    <xf numFmtId="166" fontId="10" fillId="0" borderId="2" xfId="1" applyNumberFormat="1" applyFont="1" applyBorder="1" applyAlignment="1" applyProtection="1">
      <alignment horizontal="center"/>
      <protection hidden="1"/>
    </xf>
    <xf numFmtId="0" fontId="12" fillId="0" borderId="0" xfId="1" applyFont="1" applyAlignment="1" applyProtection="1">
      <alignment wrapText="1"/>
      <protection hidden="1"/>
    </xf>
    <xf numFmtId="0" fontId="12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8" fillId="0" borderId="6" xfId="1" applyFont="1" applyBorder="1" applyProtection="1">
      <protection hidden="1"/>
    </xf>
    <xf numFmtId="4" fontId="10" fillId="0" borderId="2" xfId="1" applyNumberFormat="1" applyFont="1" applyBorder="1" applyProtection="1">
      <protection hidden="1"/>
    </xf>
    <xf numFmtId="4" fontId="11" fillId="2" borderId="2" xfId="1" applyNumberFormat="1" applyFont="1" applyFill="1" applyBorder="1" applyProtection="1">
      <protection hidden="1"/>
    </xf>
    <xf numFmtId="4" fontId="11" fillId="0" borderId="2" xfId="1" applyNumberFormat="1" applyFont="1" applyBorder="1" applyProtection="1">
      <protection hidden="1"/>
    </xf>
    <xf numFmtId="4" fontId="11" fillId="0" borderId="2" xfId="1" applyNumberFormat="1" applyFont="1" applyBorder="1" applyAlignment="1" applyProtection="1">
      <alignment horizontal="right" wrapText="1"/>
      <protection hidden="1"/>
    </xf>
    <xf numFmtId="0" fontId="9" fillId="0" borderId="0" xfId="1" applyFont="1" applyProtection="1">
      <protection hidden="1"/>
    </xf>
    <xf numFmtId="0" fontId="9" fillId="0" borderId="5" xfId="1" applyFont="1" applyBorder="1" applyProtection="1">
      <protection hidden="1"/>
    </xf>
    <xf numFmtId="0" fontId="9" fillId="0" borderId="5" xfId="1" applyFont="1" applyBorder="1" applyAlignment="1" applyProtection="1">
      <alignment horizontal="center"/>
      <protection hidden="1"/>
    </xf>
    <xf numFmtId="0" fontId="9" fillId="0" borderId="0" xfId="1" applyFont="1"/>
    <xf numFmtId="0" fontId="17" fillId="0" borderId="0" xfId="1" applyFont="1"/>
    <xf numFmtId="0" fontId="14" fillId="0" borderId="0" xfId="1" applyFont="1" applyAlignment="1" applyProtection="1">
      <alignment horizontal="center" wrapText="1"/>
      <protection hidden="1"/>
    </xf>
    <xf numFmtId="0" fontId="15" fillId="0" borderId="0" xfId="0" applyFont="1" applyAlignment="1">
      <alignment horizontal="center" wrapText="1"/>
    </xf>
    <xf numFmtId="4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11" fillId="0" borderId="2" xfId="1" applyNumberFormat="1" applyFont="1" applyBorder="1" applyAlignment="1" applyProtection="1">
      <alignment wrapText="1"/>
      <protection hidden="1"/>
    </xf>
    <xf numFmtId="166" fontId="11" fillId="2" borderId="1" xfId="1" applyNumberFormat="1" applyFont="1" applyFill="1" applyBorder="1" applyAlignment="1" applyProtection="1">
      <alignment horizontal="left" vertical="center" wrapText="1"/>
      <protection hidden="1"/>
    </xf>
    <xf numFmtId="166" fontId="11" fillId="2" borderId="3" xfId="1" applyNumberFormat="1" applyFont="1" applyFill="1" applyBorder="1" applyAlignment="1" applyProtection="1">
      <alignment horizontal="left" vertical="center" wrapText="1"/>
      <protection hidden="1"/>
    </xf>
    <xf numFmtId="166" fontId="11" fillId="2" borderId="4" xfId="1" applyNumberFormat="1" applyFont="1" applyFill="1" applyBorder="1" applyAlignment="1" applyProtection="1">
      <alignment horizontal="left" vertical="center" wrapText="1"/>
      <protection hidden="1"/>
    </xf>
    <xf numFmtId="166" fontId="11" fillId="2" borderId="1" xfId="1" applyNumberFormat="1" applyFont="1" applyFill="1" applyBorder="1" applyAlignment="1" applyProtection="1">
      <alignment vertical="center" wrapText="1"/>
      <protection hidden="1"/>
    </xf>
    <xf numFmtId="166" fontId="11" fillId="2" borderId="3" xfId="1" applyNumberFormat="1" applyFont="1" applyFill="1" applyBorder="1" applyAlignment="1" applyProtection="1">
      <alignment vertical="center" wrapText="1"/>
      <protection hidden="1"/>
    </xf>
    <xf numFmtId="166" fontId="11" fillId="2" borderId="4" xfId="1" applyNumberFormat="1" applyFont="1" applyFill="1" applyBorder="1" applyAlignment="1" applyProtection="1">
      <alignment vertical="center" wrapText="1"/>
      <protection hidden="1"/>
    </xf>
    <xf numFmtId="166" fontId="10" fillId="0" borderId="1" xfId="1" applyNumberFormat="1" applyFont="1" applyBorder="1" applyAlignment="1" applyProtection="1">
      <alignment horizontal="left" vertical="center" wrapText="1"/>
      <protection hidden="1"/>
    </xf>
    <xf numFmtId="166" fontId="10" fillId="0" borderId="3" xfId="1" applyNumberFormat="1" applyFont="1" applyBorder="1" applyAlignment="1" applyProtection="1">
      <alignment horizontal="left" vertical="center" wrapText="1"/>
      <protection hidden="1"/>
    </xf>
    <xf numFmtId="166" fontId="10" fillId="0" borderId="4" xfId="1" applyNumberFormat="1" applyFont="1" applyBorder="1" applyAlignment="1" applyProtection="1">
      <alignment horizontal="left" vertical="center" wrapText="1"/>
      <protection hidden="1"/>
    </xf>
    <xf numFmtId="166" fontId="11" fillId="2" borderId="2" xfId="1" applyNumberFormat="1" applyFont="1" applyFill="1" applyBorder="1" applyAlignment="1" applyProtection="1">
      <alignment wrapText="1"/>
      <protection hidden="1"/>
    </xf>
    <xf numFmtId="0" fontId="11" fillId="0" borderId="0" xfId="0" applyFont="1" applyAlignment="1">
      <alignment horizontal="center" wrapText="1" shrinkToFit="1"/>
    </xf>
    <xf numFmtId="0" fontId="18" fillId="0" borderId="0" xfId="0" applyFont="1" applyAlignment="1">
      <alignment wrapText="1"/>
    </xf>
    <xf numFmtId="0" fontId="14" fillId="0" borderId="0" xfId="2" applyFont="1" applyAlignment="1" applyProtection="1">
      <alignment horizontal="center" vertical="top" wrapText="1"/>
      <protection hidden="1"/>
    </xf>
    <xf numFmtId="0" fontId="13" fillId="0" borderId="0" xfId="0" applyFont="1" applyAlignment="1">
      <alignment vertical="top" wrapText="1"/>
    </xf>
    <xf numFmtId="0" fontId="11" fillId="0" borderId="2" xfId="1" applyFont="1" applyBorder="1" applyAlignment="1" applyProtection="1">
      <alignment horizontal="center" vertical="center"/>
      <protection hidden="1"/>
    </xf>
    <xf numFmtId="166" fontId="11" fillId="0" borderId="1" xfId="1" applyNumberFormat="1" applyFont="1" applyBorder="1" applyAlignment="1" applyProtection="1">
      <alignment vertical="center" wrapText="1"/>
      <protection hidden="1"/>
    </xf>
    <xf numFmtId="166" fontId="11" fillId="0" borderId="3" xfId="1" applyNumberFormat="1" applyFont="1" applyBorder="1" applyAlignment="1" applyProtection="1">
      <alignment vertical="center" wrapText="1"/>
      <protection hidden="1"/>
    </xf>
    <xf numFmtId="166" fontId="11" fillId="0" borderId="4" xfId="1" applyNumberFormat="1" applyFont="1" applyBorder="1" applyAlignment="1" applyProtection="1">
      <alignment vertical="center" wrapText="1"/>
      <protection hidden="1"/>
    </xf>
    <xf numFmtId="49" fontId="10" fillId="0" borderId="1" xfId="1" applyNumberFormat="1" applyFont="1" applyBorder="1" applyAlignment="1" applyProtection="1">
      <alignment horizontal="left" vertical="top" wrapText="1"/>
      <protection hidden="1"/>
    </xf>
    <xf numFmtId="49" fontId="10" fillId="0" borderId="3" xfId="1" applyNumberFormat="1" applyFont="1" applyBorder="1" applyAlignment="1" applyProtection="1">
      <alignment horizontal="left" vertical="top" wrapText="1"/>
      <protection hidden="1"/>
    </xf>
    <xf numFmtId="49" fontId="10" fillId="0" borderId="4" xfId="1" applyNumberFormat="1" applyFont="1" applyBorder="1" applyAlignment="1" applyProtection="1">
      <alignment horizontal="left" vertical="top" wrapText="1"/>
      <protection hidden="1"/>
    </xf>
    <xf numFmtId="0" fontId="14" fillId="0" borderId="0" xfId="1" applyFont="1" applyAlignment="1" applyProtection="1">
      <alignment horizontal="center" wrapText="1"/>
      <protection hidden="1"/>
    </xf>
    <xf numFmtId="0" fontId="15" fillId="0" borderId="0" xfId="0" applyFont="1" applyAlignment="1">
      <alignment horizontal="center" wrapText="1"/>
    </xf>
    <xf numFmtId="166" fontId="11" fillId="0" borderId="1" xfId="1" applyNumberFormat="1" applyFont="1" applyBorder="1" applyAlignment="1" applyProtection="1">
      <alignment horizontal="left" wrapText="1"/>
      <protection hidden="1"/>
    </xf>
    <xf numFmtId="166" fontId="11" fillId="0" borderId="3" xfId="1" applyNumberFormat="1" applyFont="1" applyBorder="1" applyAlignment="1" applyProtection="1">
      <alignment horizontal="left" wrapText="1"/>
      <protection hidden="1"/>
    </xf>
    <xf numFmtId="166" fontId="11" fillId="0" borderId="4" xfId="1" applyNumberFormat="1" applyFont="1" applyBorder="1" applyAlignment="1" applyProtection="1">
      <alignment horizontal="left" wrapText="1"/>
      <protection hidden="1"/>
    </xf>
    <xf numFmtId="166" fontId="11" fillId="0" borderId="1" xfId="1" applyNumberFormat="1" applyFont="1" applyBorder="1" applyAlignment="1" applyProtection="1">
      <alignment wrapText="1"/>
      <protection hidden="1"/>
    </xf>
    <xf numFmtId="166" fontId="11" fillId="0" borderId="3" xfId="1" applyNumberFormat="1" applyFont="1" applyBorder="1" applyAlignment="1" applyProtection="1">
      <alignment wrapText="1"/>
      <protection hidden="1"/>
    </xf>
    <xf numFmtId="166" fontId="11" fillId="0" borderId="4" xfId="1" applyNumberFormat="1" applyFont="1" applyBorder="1" applyAlignment="1" applyProtection="1">
      <alignment wrapText="1"/>
      <protection hidden="1"/>
    </xf>
    <xf numFmtId="166" fontId="10" fillId="0" borderId="1" xfId="1" applyNumberFormat="1" applyFont="1" applyBorder="1" applyAlignment="1" applyProtection="1">
      <alignment horizontal="left" wrapText="1"/>
      <protection hidden="1"/>
    </xf>
    <xf numFmtId="166" fontId="10" fillId="0" borderId="3" xfId="1" applyNumberFormat="1" applyFont="1" applyBorder="1" applyAlignment="1" applyProtection="1">
      <alignment horizontal="left" wrapText="1"/>
      <protection hidden="1"/>
    </xf>
    <xf numFmtId="166" fontId="10" fillId="0" borderId="4" xfId="1" applyNumberFormat="1" applyFont="1" applyBorder="1" applyAlignment="1" applyProtection="1">
      <alignment horizontal="left" wrapText="1"/>
      <protection hidden="1"/>
    </xf>
    <xf numFmtId="0" fontId="4" fillId="0" borderId="0" xfId="2" applyFont="1" applyAlignment="1" applyProtection="1">
      <alignment wrapText="1"/>
      <protection hidden="1"/>
    </xf>
    <xf numFmtId="0" fontId="5" fillId="0" borderId="0" xfId="0" applyFont="1"/>
    <xf numFmtId="0" fontId="8" fillId="0" borderId="0" xfId="1" applyFont="1" applyAlignment="1" applyProtection="1">
      <alignment wrapText="1"/>
      <protection hidden="1"/>
    </xf>
    <xf numFmtId="0" fontId="9" fillId="0" borderId="5" xfId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6" fontId="10" fillId="0" borderId="1" xfId="1" applyNumberFormat="1" applyFont="1" applyBorder="1" applyAlignment="1" applyProtection="1">
      <alignment horizontal="center" wrapText="1"/>
      <protection hidden="1"/>
    </xf>
    <xf numFmtId="166" fontId="10" fillId="0" borderId="3" xfId="1" applyNumberFormat="1" applyFont="1" applyBorder="1" applyAlignment="1" applyProtection="1">
      <alignment horizontal="center" wrapText="1"/>
      <protection hidden="1"/>
    </xf>
    <xf numFmtId="166" fontId="10" fillId="0" borderId="4" xfId="1" applyNumberFormat="1" applyFont="1" applyBorder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P80"/>
  <sheetViews>
    <sheetView showGridLines="0" tabSelected="1" view="pageBreakPreview" zoomScale="60" zoomScaleNormal="100" workbookViewId="0">
      <selection activeCell="L3" sqref="L3:O3"/>
    </sheetView>
  </sheetViews>
  <sheetFormatPr defaultColWidth="9.140625" defaultRowHeight="12.75" x14ac:dyDescent="0.2"/>
  <cols>
    <col min="1" max="1" width="2.7109375" style="2" customWidth="1"/>
    <col min="2" max="4" width="0.5703125" style="2" customWidth="1"/>
    <col min="5" max="9" width="0.7109375" style="2" customWidth="1"/>
    <col min="10" max="10" width="34.28515625" style="2" customWidth="1"/>
    <col min="11" max="11" width="15.42578125" style="2" customWidth="1"/>
    <col min="12" max="12" width="8" style="2" customWidth="1"/>
    <col min="13" max="13" width="7.7109375" style="2" customWidth="1"/>
    <col min="14" max="14" width="13.7109375" style="2" customWidth="1"/>
    <col min="15" max="15" width="14.7109375" style="2" customWidth="1"/>
    <col min="16" max="16" width="5.7109375" style="2" hidden="1" customWidth="1"/>
    <col min="17" max="16384" width="9.140625" style="2"/>
  </cols>
  <sheetData>
    <row r="1" spans="1:16" s="9" customFormat="1" ht="18.600000000000001" customHeight="1" x14ac:dyDescent="0.3">
      <c r="A1" s="8"/>
      <c r="B1" s="8"/>
      <c r="C1" s="8"/>
      <c r="D1" s="8"/>
      <c r="E1" s="8"/>
      <c r="F1" s="8"/>
      <c r="G1" s="8"/>
      <c r="H1" s="8"/>
      <c r="I1" s="8"/>
      <c r="J1" s="23"/>
      <c r="K1" s="24"/>
      <c r="L1" s="63" t="s">
        <v>98</v>
      </c>
      <c r="M1" s="64"/>
      <c r="N1" s="64"/>
      <c r="O1" s="64"/>
      <c r="P1" s="64"/>
    </row>
    <row r="2" spans="1:16" s="9" customFormat="1" ht="51" customHeight="1" x14ac:dyDescent="0.3">
      <c r="A2" s="7"/>
      <c r="B2" s="7"/>
      <c r="C2" s="7"/>
      <c r="D2" s="7"/>
      <c r="E2" s="7"/>
      <c r="F2" s="7"/>
      <c r="G2" s="7"/>
      <c r="H2" s="7"/>
      <c r="I2" s="7"/>
      <c r="J2" s="47"/>
      <c r="K2" s="48"/>
      <c r="L2" s="50" t="s">
        <v>99</v>
      </c>
      <c r="M2" s="51"/>
      <c r="N2" s="51"/>
      <c r="O2" s="51"/>
      <c r="P2" s="22"/>
    </row>
    <row r="3" spans="1:16" s="9" customFormat="1" ht="25.15" customHeight="1" x14ac:dyDescent="0.3">
      <c r="A3" s="7"/>
      <c r="B3" s="7"/>
      <c r="C3" s="7"/>
      <c r="D3" s="7"/>
      <c r="E3" s="7"/>
      <c r="F3" s="7"/>
      <c r="G3" s="7"/>
      <c r="H3" s="7"/>
      <c r="I3" s="7"/>
      <c r="J3" s="47"/>
      <c r="K3" s="48"/>
      <c r="L3" s="50" t="s">
        <v>115</v>
      </c>
      <c r="M3" s="51"/>
      <c r="N3" s="51"/>
      <c r="O3" s="51"/>
      <c r="P3" s="22"/>
    </row>
    <row r="4" spans="1:16" s="9" customFormat="1" ht="74.45" customHeight="1" x14ac:dyDescent="0.3">
      <c r="A4" s="7"/>
      <c r="B4" s="7"/>
      <c r="C4" s="7"/>
      <c r="D4" s="7"/>
      <c r="E4" s="7"/>
      <c r="F4" s="7"/>
      <c r="G4" s="7"/>
      <c r="H4" s="7"/>
      <c r="I4" s="7"/>
      <c r="J4" s="47"/>
      <c r="K4" s="48"/>
      <c r="L4" s="50" t="s">
        <v>100</v>
      </c>
      <c r="M4" s="51"/>
      <c r="N4" s="51"/>
      <c r="O4" s="51"/>
      <c r="P4" s="22"/>
    </row>
    <row r="5" spans="1:16" s="9" customFormat="1" ht="51" customHeight="1" x14ac:dyDescent="0.3">
      <c r="A5" s="7"/>
      <c r="B5" s="7"/>
      <c r="C5" s="7"/>
      <c r="D5" s="7"/>
      <c r="E5" s="7"/>
      <c r="F5" s="7"/>
      <c r="G5" s="7"/>
      <c r="H5" s="7"/>
      <c r="I5" s="7"/>
      <c r="J5" s="74" t="s">
        <v>42</v>
      </c>
      <c r="K5" s="75"/>
      <c r="L5" s="75"/>
      <c r="M5" s="75"/>
      <c r="N5" s="75"/>
      <c r="O5" s="75"/>
      <c r="P5" s="22"/>
    </row>
    <row r="6" spans="1:16" s="9" customFormat="1" ht="75.75" customHeight="1" x14ac:dyDescent="0.3">
      <c r="A6" s="7"/>
      <c r="B6" s="7"/>
      <c r="C6" s="7"/>
      <c r="D6" s="7"/>
      <c r="E6" s="7"/>
      <c r="F6" s="7"/>
      <c r="G6" s="7"/>
      <c r="H6" s="7"/>
      <c r="I6" s="7"/>
      <c r="J6" s="65" t="s">
        <v>101</v>
      </c>
      <c r="K6" s="66"/>
      <c r="L6" s="66"/>
      <c r="M6" s="66"/>
      <c r="N6" s="66"/>
      <c r="O6" s="66"/>
      <c r="P6" s="22"/>
    </row>
    <row r="7" spans="1:16" ht="13.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1"/>
      <c r="N7" s="16"/>
      <c r="O7" s="16" t="s">
        <v>57</v>
      </c>
    </row>
    <row r="8" spans="1:16" ht="52.9" customHeight="1" x14ac:dyDescent="0.25">
      <c r="A8" s="1"/>
      <c r="B8" s="67" t="s">
        <v>4</v>
      </c>
      <c r="C8" s="67"/>
      <c r="D8" s="67"/>
      <c r="E8" s="67"/>
      <c r="F8" s="67"/>
      <c r="G8" s="67"/>
      <c r="H8" s="67"/>
      <c r="I8" s="67"/>
      <c r="J8" s="67"/>
      <c r="K8" s="25" t="s">
        <v>5</v>
      </c>
      <c r="L8" s="25" t="s">
        <v>6</v>
      </c>
      <c r="M8" s="25" t="s">
        <v>7</v>
      </c>
      <c r="N8" s="26" t="s">
        <v>102</v>
      </c>
      <c r="O8" s="26" t="s">
        <v>103</v>
      </c>
      <c r="P8" s="10"/>
    </row>
    <row r="9" spans="1:16" ht="66.75" customHeight="1" x14ac:dyDescent="0.25">
      <c r="A9" s="11"/>
      <c r="B9" s="71" t="s">
        <v>86</v>
      </c>
      <c r="C9" s="72"/>
      <c r="D9" s="72"/>
      <c r="E9" s="72"/>
      <c r="F9" s="72"/>
      <c r="G9" s="72"/>
      <c r="H9" s="72"/>
      <c r="I9" s="72"/>
      <c r="J9" s="73"/>
      <c r="K9" s="27" t="s">
        <v>23</v>
      </c>
      <c r="L9" s="28">
        <v>0</v>
      </c>
      <c r="M9" s="28">
        <v>0</v>
      </c>
      <c r="N9" s="38">
        <f t="shared" ref="N9:O12" si="0">SUM(N10)</f>
        <v>40665908.090000004</v>
      </c>
      <c r="O9" s="38">
        <f t="shared" si="0"/>
        <v>40409506.700000003</v>
      </c>
      <c r="P9" s="17" t="e">
        <f t="shared" ref="P9" si="1">SUM(P10)</f>
        <v>#REF!</v>
      </c>
    </row>
    <row r="10" spans="1:16" s="20" customFormat="1" ht="43.15" customHeight="1" x14ac:dyDescent="0.25">
      <c r="A10" s="18"/>
      <c r="B10" s="53" t="s">
        <v>24</v>
      </c>
      <c r="C10" s="54"/>
      <c r="D10" s="54"/>
      <c r="E10" s="54"/>
      <c r="F10" s="54"/>
      <c r="G10" s="54"/>
      <c r="H10" s="54"/>
      <c r="I10" s="54"/>
      <c r="J10" s="55"/>
      <c r="K10" s="29" t="s">
        <v>25</v>
      </c>
      <c r="L10" s="30">
        <v>0</v>
      </c>
      <c r="M10" s="30">
        <v>0</v>
      </c>
      <c r="N10" s="39">
        <f>SUM(N11)</f>
        <v>40665908.090000004</v>
      </c>
      <c r="O10" s="39">
        <f>SUM(O11)</f>
        <v>40409506.700000003</v>
      </c>
      <c r="P10" s="19" t="e">
        <f>SUM(P13)</f>
        <v>#REF!</v>
      </c>
    </row>
    <row r="11" spans="1:16" ht="18" customHeight="1" x14ac:dyDescent="0.25">
      <c r="A11" s="7"/>
      <c r="B11" s="52" t="s">
        <v>26</v>
      </c>
      <c r="C11" s="52"/>
      <c r="D11" s="52"/>
      <c r="E11" s="52"/>
      <c r="F11" s="52"/>
      <c r="G11" s="52"/>
      <c r="H11" s="52"/>
      <c r="I11" s="52"/>
      <c r="J11" s="52"/>
      <c r="K11" s="29"/>
      <c r="L11" s="32">
        <v>11</v>
      </c>
      <c r="M11" s="32">
        <v>0</v>
      </c>
      <c r="N11" s="40">
        <f>SUM(N12)</f>
        <v>40665908.090000004</v>
      </c>
      <c r="O11" s="40">
        <f>SUM(O12)</f>
        <v>40409506.700000003</v>
      </c>
      <c r="P11" s="12" t="e">
        <f>SUM(P12)</f>
        <v>#REF!</v>
      </c>
    </row>
    <row r="12" spans="1:16" ht="17.25" customHeight="1" x14ac:dyDescent="0.25">
      <c r="A12" s="7"/>
      <c r="B12" s="52" t="s">
        <v>27</v>
      </c>
      <c r="C12" s="52"/>
      <c r="D12" s="52"/>
      <c r="E12" s="52"/>
      <c r="F12" s="52"/>
      <c r="G12" s="52"/>
      <c r="H12" s="52"/>
      <c r="I12" s="52"/>
      <c r="J12" s="52"/>
      <c r="K12" s="29"/>
      <c r="L12" s="32">
        <v>11</v>
      </c>
      <c r="M12" s="32">
        <v>1</v>
      </c>
      <c r="N12" s="40">
        <f t="shared" si="0"/>
        <v>40665908.090000004</v>
      </c>
      <c r="O12" s="40">
        <f>SUM(O13)</f>
        <v>40409506.700000003</v>
      </c>
      <c r="P12" s="12" t="e">
        <f t="shared" ref="P12" si="2">SUM(P13)</f>
        <v>#REF!</v>
      </c>
    </row>
    <row r="13" spans="1:16" s="20" customFormat="1" ht="84.6" customHeight="1" x14ac:dyDescent="0.25">
      <c r="A13" s="18"/>
      <c r="B13" s="53" t="s">
        <v>28</v>
      </c>
      <c r="C13" s="54"/>
      <c r="D13" s="54"/>
      <c r="E13" s="54"/>
      <c r="F13" s="54"/>
      <c r="G13" s="54"/>
      <c r="H13" s="54"/>
      <c r="I13" s="54"/>
      <c r="J13" s="55"/>
      <c r="K13" s="29" t="s">
        <v>29</v>
      </c>
      <c r="L13" s="30">
        <v>11</v>
      </c>
      <c r="M13" s="30">
        <v>1</v>
      </c>
      <c r="N13" s="39">
        <f>SUM(N14+N16)</f>
        <v>40665908.090000004</v>
      </c>
      <c r="O13" s="39">
        <f>SUM(O14+O16)</f>
        <v>40409506.700000003</v>
      </c>
      <c r="P13" s="19" t="e">
        <f>SUM(P16)</f>
        <v>#REF!</v>
      </c>
    </row>
    <row r="14" spans="1:16" ht="50.25" customHeight="1" x14ac:dyDescent="0.25">
      <c r="A14" s="11"/>
      <c r="B14" s="52" t="s">
        <v>30</v>
      </c>
      <c r="C14" s="52"/>
      <c r="D14" s="52"/>
      <c r="E14" s="52"/>
      <c r="F14" s="52"/>
      <c r="G14" s="52"/>
      <c r="H14" s="52"/>
      <c r="I14" s="52"/>
      <c r="J14" s="52"/>
      <c r="K14" s="31" t="s">
        <v>31</v>
      </c>
      <c r="L14" s="32">
        <v>11</v>
      </c>
      <c r="M14" s="32">
        <v>1</v>
      </c>
      <c r="N14" s="41">
        <v>38219474.25</v>
      </c>
      <c r="O14" s="49">
        <v>37963351.840000004</v>
      </c>
      <c r="P14" s="12" t="e">
        <f>SUM(#REF!)</f>
        <v>#REF!</v>
      </c>
    </row>
    <row r="15" spans="1:16" ht="17.25" customHeight="1" x14ac:dyDescent="0.25">
      <c r="A15" s="7"/>
      <c r="B15" s="52" t="s">
        <v>58</v>
      </c>
      <c r="C15" s="52"/>
      <c r="D15" s="52"/>
      <c r="E15" s="52"/>
      <c r="F15" s="52"/>
      <c r="G15" s="52"/>
      <c r="H15" s="52"/>
      <c r="I15" s="52"/>
      <c r="J15" s="52"/>
      <c r="K15" s="31"/>
      <c r="L15" s="32">
        <v>11</v>
      </c>
      <c r="M15" s="32">
        <v>2</v>
      </c>
      <c r="N15" s="40">
        <f>SUM(N16)</f>
        <v>2446433.84</v>
      </c>
      <c r="O15" s="40">
        <f>SUM(O16)</f>
        <v>2446154.86</v>
      </c>
      <c r="P15" s="12" t="e">
        <f t="shared" ref="P15" si="3">SUM(P16)</f>
        <v>#REF!</v>
      </c>
    </row>
    <row r="16" spans="1:16" ht="45.6" customHeight="1" x14ac:dyDescent="0.25">
      <c r="A16" s="11"/>
      <c r="B16" s="52" t="s">
        <v>60</v>
      </c>
      <c r="C16" s="52"/>
      <c r="D16" s="52"/>
      <c r="E16" s="52"/>
      <c r="F16" s="52"/>
      <c r="G16" s="52"/>
      <c r="H16" s="52"/>
      <c r="I16" s="52"/>
      <c r="J16" s="52"/>
      <c r="K16" s="31" t="s">
        <v>59</v>
      </c>
      <c r="L16" s="32">
        <v>11</v>
      </c>
      <c r="M16" s="32">
        <v>2</v>
      </c>
      <c r="N16" s="40">
        <v>2446433.84</v>
      </c>
      <c r="O16" s="40">
        <v>2446154.86</v>
      </c>
      <c r="P16" s="12" t="e">
        <f>SUM(#REF!)</f>
        <v>#REF!</v>
      </c>
    </row>
    <row r="17" spans="1:16" ht="89.45" customHeight="1" x14ac:dyDescent="0.25">
      <c r="A17" s="7"/>
      <c r="B17" s="59" t="s">
        <v>36</v>
      </c>
      <c r="C17" s="60"/>
      <c r="D17" s="60"/>
      <c r="E17" s="60"/>
      <c r="F17" s="60"/>
      <c r="G17" s="60"/>
      <c r="H17" s="60"/>
      <c r="I17" s="60"/>
      <c r="J17" s="61"/>
      <c r="K17" s="27" t="s">
        <v>12</v>
      </c>
      <c r="L17" s="28">
        <v>0</v>
      </c>
      <c r="M17" s="28">
        <v>0</v>
      </c>
      <c r="N17" s="38">
        <f>SUM(N18)</f>
        <v>445100</v>
      </c>
      <c r="O17" s="38">
        <f>SUM(O18)</f>
        <v>328583.95</v>
      </c>
      <c r="P17" s="13" t="e">
        <f t="shared" ref="P17" si="4">SUM(P25)</f>
        <v>#REF!</v>
      </c>
    </row>
    <row r="18" spans="1:16" s="20" customFormat="1" ht="48.6" customHeight="1" x14ac:dyDescent="0.25">
      <c r="A18" s="21"/>
      <c r="B18" s="56" t="s">
        <v>8</v>
      </c>
      <c r="C18" s="57"/>
      <c r="D18" s="57"/>
      <c r="E18" s="57"/>
      <c r="F18" s="57"/>
      <c r="G18" s="57"/>
      <c r="H18" s="57"/>
      <c r="I18" s="57"/>
      <c r="J18" s="58"/>
      <c r="K18" s="29" t="s">
        <v>13</v>
      </c>
      <c r="L18" s="30">
        <v>0</v>
      </c>
      <c r="M18" s="30">
        <v>0</v>
      </c>
      <c r="N18" s="39">
        <f>SUM(N19)</f>
        <v>445100</v>
      </c>
      <c r="O18" s="39">
        <f>SUM(O19)</f>
        <v>328583.95</v>
      </c>
      <c r="P18" s="19" t="e">
        <f>SUM(P25)</f>
        <v>#REF!</v>
      </c>
    </row>
    <row r="19" spans="1:16" ht="34.9" customHeight="1" x14ac:dyDescent="0.25">
      <c r="A19" s="7"/>
      <c r="B19" s="76" t="s">
        <v>21</v>
      </c>
      <c r="C19" s="77"/>
      <c r="D19" s="77"/>
      <c r="E19" s="77"/>
      <c r="F19" s="77"/>
      <c r="G19" s="77"/>
      <c r="H19" s="77"/>
      <c r="I19" s="77"/>
      <c r="J19" s="78"/>
      <c r="K19" s="29"/>
      <c r="L19" s="32">
        <v>3</v>
      </c>
      <c r="M19" s="32">
        <v>0</v>
      </c>
      <c r="N19" s="40">
        <f>SUM(N20+N24)</f>
        <v>445100</v>
      </c>
      <c r="O19" s="40">
        <f>SUM(O20+O24)</f>
        <v>328583.95</v>
      </c>
      <c r="P19" s="12" t="e">
        <f>SUM(P20)</f>
        <v>#REF!</v>
      </c>
    </row>
    <row r="20" spans="1:16" ht="54.6" customHeight="1" x14ac:dyDescent="0.25">
      <c r="A20" s="7"/>
      <c r="B20" s="79" t="s">
        <v>74</v>
      </c>
      <c r="C20" s="80"/>
      <c r="D20" s="80"/>
      <c r="E20" s="80"/>
      <c r="F20" s="80"/>
      <c r="G20" s="80"/>
      <c r="H20" s="80"/>
      <c r="I20" s="80"/>
      <c r="J20" s="81"/>
      <c r="K20" s="29"/>
      <c r="L20" s="32">
        <v>3</v>
      </c>
      <c r="M20" s="32">
        <v>14</v>
      </c>
      <c r="N20" s="40">
        <f>SUM(N21)</f>
        <v>50000</v>
      </c>
      <c r="O20" s="40">
        <f>SUM(O21)</f>
        <v>5483.95</v>
      </c>
      <c r="P20" s="12" t="e">
        <f>SUM(P21)</f>
        <v>#REF!</v>
      </c>
    </row>
    <row r="21" spans="1:16" s="20" customFormat="1" ht="59.25" customHeight="1" x14ac:dyDescent="0.25">
      <c r="A21" s="21"/>
      <c r="B21" s="56" t="s">
        <v>18</v>
      </c>
      <c r="C21" s="57"/>
      <c r="D21" s="57"/>
      <c r="E21" s="57"/>
      <c r="F21" s="57"/>
      <c r="G21" s="57"/>
      <c r="H21" s="57"/>
      <c r="I21" s="57"/>
      <c r="J21" s="58"/>
      <c r="K21" s="29" t="s">
        <v>19</v>
      </c>
      <c r="L21" s="30">
        <v>3</v>
      </c>
      <c r="M21" s="30">
        <v>14</v>
      </c>
      <c r="N21" s="39">
        <f>SUM(N22+N23)</f>
        <v>50000</v>
      </c>
      <c r="O21" s="39">
        <f t="shared" ref="O21:P21" si="5">SUM(O22+O23)</f>
        <v>5483.95</v>
      </c>
      <c r="P21" s="39" t="e">
        <f t="shared" si="5"/>
        <v>#REF!</v>
      </c>
    </row>
    <row r="22" spans="1:16" ht="30.6" customHeight="1" x14ac:dyDescent="0.25">
      <c r="A22" s="7"/>
      <c r="B22" s="52" t="s">
        <v>40</v>
      </c>
      <c r="C22" s="52"/>
      <c r="D22" s="52"/>
      <c r="E22" s="52"/>
      <c r="F22" s="52"/>
      <c r="G22" s="52"/>
      <c r="H22" s="52"/>
      <c r="I22" s="52"/>
      <c r="J22" s="52"/>
      <c r="K22" s="31" t="s">
        <v>39</v>
      </c>
      <c r="L22" s="32">
        <v>3</v>
      </c>
      <c r="M22" s="32">
        <v>14</v>
      </c>
      <c r="N22" s="40">
        <v>40875.620000000003</v>
      </c>
      <c r="O22" s="40">
        <v>0</v>
      </c>
      <c r="P22" s="12" t="e">
        <f>SUM(#REF!)</f>
        <v>#REF!</v>
      </c>
    </row>
    <row r="23" spans="1:16" ht="46.15" customHeight="1" x14ac:dyDescent="0.25">
      <c r="A23" s="7"/>
      <c r="B23" s="52" t="s">
        <v>88</v>
      </c>
      <c r="C23" s="52"/>
      <c r="D23" s="52"/>
      <c r="E23" s="52"/>
      <c r="F23" s="52"/>
      <c r="G23" s="52"/>
      <c r="H23" s="52"/>
      <c r="I23" s="52"/>
      <c r="J23" s="52"/>
      <c r="K23" s="31" t="s">
        <v>87</v>
      </c>
      <c r="L23" s="32">
        <v>3</v>
      </c>
      <c r="M23" s="32">
        <v>14</v>
      </c>
      <c r="N23" s="40">
        <v>9124.3799999999992</v>
      </c>
      <c r="O23" s="40">
        <v>5483.95</v>
      </c>
      <c r="P23" s="12" t="e">
        <f>SUM(#REF!)</f>
        <v>#REF!</v>
      </c>
    </row>
    <row r="24" spans="1:16" ht="68.25" customHeight="1" x14ac:dyDescent="0.25">
      <c r="A24" s="7"/>
      <c r="B24" s="68" t="s">
        <v>61</v>
      </c>
      <c r="C24" s="69"/>
      <c r="D24" s="69"/>
      <c r="E24" s="69"/>
      <c r="F24" s="69"/>
      <c r="G24" s="69"/>
      <c r="H24" s="69"/>
      <c r="I24" s="69"/>
      <c r="J24" s="70"/>
      <c r="K24" s="31"/>
      <c r="L24" s="32">
        <v>3</v>
      </c>
      <c r="M24" s="32">
        <v>10</v>
      </c>
      <c r="N24" s="40">
        <f>SUM(N25)</f>
        <v>395100</v>
      </c>
      <c r="O24" s="40">
        <f>SUM(O25)</f>
        <v>323100</v>
      </c>
      <c r="P24" s="12" t="e">
        <f>SUM(P25)</f>
        <v>#REF!</v>
      </c>
    </row>
    <row r="25" spans="1:16" s="20" customFormat="1" ht="59.25" customHeight="1" x14ac:dyDescent="0.25">
      <c r="A25" s="21"/>
      <c r="B25" s="56" t="s">
        <v>18</v>
      </c>
      <c r="C25" s="57"/>
      <c r="D25" s="57"/>
      <c r="E25" s="57"/>
      <c r="F25" s="57"/>
      <c r="G25" s="57"/>
      <c r="H25" s="57"/>
      <c r="I25" s="57"/>
      <c r="J25" s="58"/>
      <c r="K25" s="29" t="s">
        <v>19</v>
      </c>
      <c r="L25" s="30">
        <v>3</v>
      </c>
      <c r="M25" s="30">
        <v>10</v>
      </c>
      <c r="N25" s="39">
        <f>SUM(N26)</f>
        <v>395100</v>
      </c>
      <c r="O25" s="39">
        <f>SUM(O26)</f>
        <v>323100</v>
      </c>
      <c r="P25" s="19" t="e">
        <f t="shared" ref="P25" si="6">SUM(P26)</f>
        <v>#REF!</v>
      </c>
    </row>
    <row r="26" spans="1:16" ht="33" customHeight="1" x14ac:dyDescent="0.25">
      <c r="A26" s="7"/>
      <c r="B26" s="52" t="s">
        <v>41</v>
      </c>
      <c r="C26" s="52"/>
      <c r="D26" s="52"/>
      <c r="E26" s="52"/>
      <c r="F26" s="52"/>
      <c r="G26" s="52"/>
      <c r="H26" s="52"/>
      <c r="I26" s="52"/>
      <c r="J26" s="52"/>
      <c r="K26" s="31" t="s">
        <v>14</v>
      </c>
      <c r="L26" s="32">
        <v>3</v>
      </c>
      <c r="M26" s="32">
        <v>10</v>
      </c>
      <c r="N26" s="40">
        <v>395100</v>
      </c>
      <c r="O26" s="40">
        <v>323100</v>
      </c>
      <c r="P26" s="12" t="e">
        <f>SUM(#REF!)</f>
        <v>#REF!</v>
      </c>
    </row>
    <row r="27" spans="1:16" ht="69.599999999999994" customHeight="1" x14ac:dyDescent="0.25">
      <c r="A27" s="7"/>
      <c r="B27" s="59" t="s">
        <v>75</v>
      </c>
      <c r="C27" s="60"/>
      <c r="D27" s="60"/>
      <c r="E27" s="60"/>
      <c r="F27" s="60"/>
      <c r="G27" s="60"/>
      <c r="H27" s="60"/>
      <c r="I27" s="60"/>
      <c r="J27" s="61"/>
      <c r="K27" s="27" t="s">
        <v>15</v>
      </c>
      <c r="L27" s="28">
        <v>0</v>
      </c>
      <c r="M27" s="28">
        <v>0</v>
      </c>
      <c r="N27" s="38">
        <f>SUM(N28)</f>
        <v>8901677.2199999988</v>
      </c>
      <c r="O27" s="38">
        <f>SUM(O28)</f>
        <v>5235353.8600000003</v>
      </c>
      <c r="P27" s="13" t="e">
        <f>SUM(#REF!+#REF!+#REF!)</f>
        <v>#REF!</v>
      </c>
    </row>
    <row r="28" spans="1:16" ht="17.45" customHeight="1" x14ac:dyDescent="0.25">
      <c r="A28" s="7"/>
      <c r="B28" s="62" t="s">
        <v>104</v>
      </c>
      <c r="C28" s="62"/>
      <c r="D28" s="62"/>
      <c r="E28" s="62"/>
      <c r="F28" s="62"/>
      <c r="G28" s="62"/>
      <c r="H28" s="62"/>
      <c r="I28" s="62"/>
      <c r="J28" s="62"/>
      <c r="K28" s="29" t="s">
        <v>16</v>
      </c>
      <c r="L28" s="32">
        <v>0</v>
      </c>
      <c r="M28" s="32">
        <v>0</v>
      </c>
      <c r="N28" s="40">
        <f>SUM(N30+N32+N34+N37+N41)</f>
        <v>8901677.2199999988</v>
      </c>
      <c r="O28" s="40">
        <f>SUM(O30+O32+O34+O37+O41)</f>
        <v>5235353.8600000003</v>
      </c>
      <c r="P28" s="12" t="e">
        <f>SUM(P30)</f>
        <v>#REF!</v>
      </c>
    </row>
    <row r="29" spans="1:16" ht="23.45" customHeight="1" x14ac:dyDescent="0.25">
      <c r="A29" s="7"/>
      <c r="B29" s="62" t="s">
        <v>3</v>
      </c>
      <c r="C29" s="62"/>
      <c r="D29" s="62"/>
      <c r="E29" s="62"/>
      <c r="F29" s="62"/>
      <c r="G29" s="62"/>
      <c r="H29" s="62"/>
      <c r="I29" s="62"/>
      <c r="J29" s="62"/>
      <c r="K29" s="29" t="s">
        <v>16</v>
      </c>
      <c r="L29" s="32">
        <v>5</v>
      </c>
      <c r="M29" s="32">
        <v>2</v>
      </c>
      <c r="N29" s="40">
        <f>SUM(N30+N32+N34)</f>
        <v>6123087.3799999999</v>
      </c>
      <c r="O29" s="40">
        <f>SUM(O30+O32+O34)</f>
        <v>2844613.08</v>
      </c>
      <c r="P29" s="40" t="e">
        <f>SUM(P30+P32+P34+P37+P41)</f>
        <v>#REF!</v>
      </c>
    </row>
    <row r="30" spans="1:16" ht="54" customHeight="1" x14ac:dyDescent="0.25">
      <c r="A30" s="7"/>
      <c r="B30" s="62" t="s">
        <v>105</v>
      </c>
      <c r="C30" s="62"/>
      <c r="D30" s="62"/>
      <c r="E30" s="62"/>
      <c r="F30" s="62"/>
      <c r="G30" s="62"/>
      <c r="H30" s="62"/>
      <c r="I30" s="62"/>
      <c r="J30" s="62"/>
      <c r="K30" s="29" t="s">
        <v>76</v>
      </c>
      <c r="L30" s="32">
        <v>5</v>
      </c>
      <c r="M30" s="32">
        <v>2</v>
      </c>
      <c r="N30" s="40">
        <f>SUM(N31:N31)</f>
        <v>1702059.13</v>
      </c>
      <c r="O30" s="40">
        <f>SUM(O31:O31)</f>
        <v>1699061.25</v>
      </c>
      <c r="P30" s="12" t="e">
        <f t="shared" ref="P30" si="7">SUM(P31)</f>
        <v>#REF!</v>
      </c>
    </row>
    <row r="31" spans="1:16" ht="33.6" customHeight="1" x14ac:dyDescent="0.25">
      <c r="A31" s="7"/>
      <c r="B31" s="52" t="s">
        <v>106</v>
      </c>
      <c r="C31" s="52"/>
      <c r="D31" s="52"/>
      <c r="E31" s="52"/>
      <c r="F31" s="52"/>
      <c r="G31" s="52"/>
      <c r="H31" s="52"/>
      <c r="I31" s="52"/>
      <c r="J31" s="52"/>
      <c r="K31" s="29" t="s">
        <v>77</v>
      </c>
      <c r="L31" s="32">
        <v>5</v>
      </c>
      <c r="M31" s="32">
        <v>2</v>
      </c>
      <c r="N31" s="40">
        <v>1702059.13</v>
      </c>
      <c r="O31" s="40">
        <v>1699061.25</v>
      </c>
      <c r="P31" s="12" t="e">
        <f>SUM(#REF!)</f>
        <v>#REF!</v>
      </c>
    </row>
    <row r="32" spans="1:16" ht="54" customHeight="1" x14ac:dyDescent="0.25">
      <c r="A32" s="7"/>
      <c r="B32" s="62" t="s">
        <v>107</v>
      </c>
      <c r="C32" s="62"/>
      <c r="D32" s="62"/>
      <c r="E32" s="62"/>
      <c r="F32" s="62"/>
      <c r="G32" s="62"/>
      <c r="H32" s="62"/>
      <c r="I32" s="62"/>
      <c r="J32" s="62"/>
      <c r="K32" s="29" t="s">
        <v>20</v>
      </c>
      <c r="L32" s="32">
        <v>5</v>
      </c>
      <c r="M32" s="32">
        <v>2</v>
      </c>
      <c r="N32" s="40">
        <f>SUM(N33:N33)</f>
        <v>3060714.42</v>
      </c>
      <c r="O32" s="40">
        <f>SUM(O33:O33)</f>
        <v>407104.75</v>
      </c>
      <c r="P32" s="12" t="e">
        <f t="shared" ref="P32" si="8">SUM(P33)</f>
        <v>#REF!</v>
      </c>
    </row>
    <row r="33" spans="1:16" ht="51" customHeight="1" x14ac:dyDescent="0.25">
      <c r="A33" s="7"/>
      <c r="B33" s="52" t="s">
        <v>89</v>
      </c>
      <c r="C33" s="52"/>
      <c r="D33" s="52"/>
      <c r="E33" s="52"/>
      <c r="F33" s="52"/>
      <c r="G33" s="52"/>
      <c r="H33" s="52"/>
      <c r="I33" s="52"/>
      <c r="J33" s="52"/>
      <c r="K33" s="31" t="s">
        <v>17</v>
      </c>
      <c r="L33" s="32">
        <v>5</v>
      </c>
      <c r="M33" s="32">
        <v>2</v>
      </c>
      <c r="N33" s="40">
        <v>3060714.42</v>
      </c>
      <c r="O33" s="40">
        <v>407104.75</v>
      </c>
      <c r="P33" s="12" t="e">
        <f>SUM(#REF!)</f>
        <v>#REF!</v>
      </c>
    </row>
    <row r="34" spans="1:16" ht="58.15" customHeight="1" x14ac:dyDescent="0.25">
      <c r="A34" s="7"/>
      <c r="B34" s="62" t="s">
        <v>108</v>
      </c>
      <c r="C34" s="62"/>
      <c r="D34" s="62"/>
      <c r="E34" s="62"/>
      <c r="F34" s="62"/>
      <c r="G34" s="62"/>
      <c r="H34" s="62"/>
      <c r="I34" s="62"/>
      <c r="J34" s="62"/>
      <c r="K34" s="29" t="s">
        <v>63</v>
      </c>
      <c r="L34" s="32"/>
      <c r="M34" s="32"/>
      <c r="N34" s="40">
        <f>SUM(N35)</f>
        <v>1360313.83</v>
      </c>
      <c r="O34" s="40">
        <f>SUM(O35)</f>
        <v>738447.08</v>
      </c>
      <c r="P34" s="12">
        <f>SUM(P53)</f>
        <v>0</v>
      </c>
    </row>
    <row r="35" spans="1:16" ht="49.9" customHeight="1" x14ac:dyDescent="0.25">
      <c r="A35" s="7"/>
      <c r="B35" s="62" t="s">
        <v>90</v>
      </c>
      <c r="C35" s="62"/>
      <c r="D35" s="62"/>
      <c r="E35" s="62"/>
      <c r="F35" s="62"/>
      <c r="G35" s="62"/>
      <c r="H35" s="62"/>
      <c r="I35" s="62"/>
      <c r="J35" s="62"/>
      <c r="K35" s="29" t="s">
        <v>64</v>
      </c>
      <c r="L35" s="32">
        <v>5</v>
      </c>
      <c r="M35" s="32">
        <v>2</v>
      </c>
      <c r="N35" s="40">
        <v>1360313.83</v>
      </c>
      <c r="O35" s="40">
        <v>738447.08</v>
      </c>
      <c r="P35" s="12" t="e">
        <f>SUM(P55)</f>
        <v>#REF!</v>
      </c>
    </row>
    <row r="36" spans="1:16" ht="21.6" customHeight="1" x14ac:dyDescent="0.25">
      <c r="A36" s="7"/>
      <c r="B36" s="62" t="s">
        <v>10</v>
      </c>
      <c r="C36" s="62"/>
      <c r="D36" s="62"/>
      <c r="E36" s="62"/>
      <c r="F36" s="62"/>
      <c r="G36" s="62"/>
      <c r="H36" s="62"/>
      <c r="I36" s="62"/>
      <c r="J36" s="62"/>
      <c r="K36" s="29"/>
      <c r="L36" s="32">
        <v>5</v>
      </c>
      <c r="M36" s="32">
        <v>3</v>
      </c>
      <c r="N36" s="40">
        <f>SUM(N37)</f>
        <v>2681867.06</v>
      </c>
      <c r="O36" s="40">
        <f>SUM(O37)</f>
        <v>2294018</v>
      </c>
      <c r="P36" s="12" t="e">
        <f>SUM(P55)</f>
        <v>#REF!</v>
      </c>
    </row>
    <row r="37" spans="1:16" ht="69" customHeight="1" x14ac:dyDescent="0.25">
      <c r="A37" s="7"/>
      <c r="B37" s="62" t="s">
        <v>109</v>
      </c>
      <c r="C37" s="62"/>
      <c r="D37" s="62"/>
      <c r="E37" s="62"/>
      <c r="F37" s="62"/>
      <c r="G37" s="62"/>
      <c r="H37" s="62"/>
      <c r="I37" s="62"/>
      <c r="J37" s="62"/>
      <c r="K37" s="29" t="s">
        <v>44</v>
      </c>
      <c r="L37" s="32">
        <v>5</v>
      </c>
      <c r="M37" s="32">
        <v>3</v>
      </c>
      <c r="N37" s="40">
        <f>SUM(N38)</f>
        <v>2681867.06</v>
      </c>
      <c r="O37" s="40">
        <f>SUM(O38)</f>
        <v>2294018</v>
      </c>
      <c r="P37" s="12">
        <f>SUM(P56)</f>
        <v>0</v>
      </c>
    </row>
    <row r="38" spans="1:16" ht="30.6" customHeight="1" x14ac:dyDescent="0.25">
      <c r="A38" s="7"/>
      <c r="B38" s="62" t="s">
        <v>43</v>
      </c>
      <c r="C38" s="62"/>
      <c r="D38" s="62"/>
      <c r="E38" s="62"/>
      <c r="F38" s="62"/>
      <c r="G38" s="62"/>
      <c r="H38" s="62"/>
      <c r="I38" s="62"/>
      <c r="J38" s="62"/>
      <c r="K38" s="29" t="s">
        <v>45</v>
      </c>
      <c r="L38" s="32">
        <v>5</v>
      </c>
      <c r="M38" s="32">
        <v>3</v>
      </c>
      <c r="N38" s="40">
        <v>2681867.06</v>
      </c>
      <c r="O38" s="40">
        <v>2294018</v>
      </c>
      <c r="P38" s="12" t="e">
        <f>SUM(#REF!)</f>
        <v>#REF!</v>
      </c>
    </row>
    <row r="39" spans="1:16" ht="21.6" customHeight="1" x14ac:dyDescent="0.25">
      <c r="A39" s="7"/>
      <c r="B39" s="62" t="s">
        <v>65</v>
      </c>
      <c r="C39" s="62"/>
      <c r="D39" s="62"/>
      <c r="E39" s="62"/>
      <c r="F39" s="62"/>
      <c r="G39" s="62"/>
      <c r="H39" s="62"/>
      <c r="I39" s="62"/>
      <c r="J39" s="62"/>
      <c r="K39" s="29"/>
      <c r="L39" s="32">
        <v>6</v>
      </c>
      <c r="M39" s="32">
        <v>0</v>
      </c>
      <c r="N39" s="40">
        <f>SUM(N40)</f>
        <v>96722.78</v>
      </c>
      <c r="O39" s="40">
        <f>SUM(O40)</f>
        <v>96722.78</v>
      </c>
      <c r="P39" s="12" t="e">
        <f>SUM(#REF!)</f>
        <v>#REF!</v>
      </c>
    </row>
    <row r="40" spans="1:16" ht="33" customHeight="1" x14ac:dyDescent="0.25">
      <c r="A40" s="7"/>
      <c r="B40" s="62" t="s">
        <v>93</v>
      </c>
      <c r="C40" s="62"/>
      <c r="D40" s="62"/>
      <c r="E40" s="62"/>
      <c r="F40" s="62"/>
      <c r="G40" s="62"/>
      <c r="H40" s="62"/>
      <c r="I40" s="62"/>
      <c r="J40" s="62"/>
      <c r="K40" s="29"/>
      <c r="L40" s="32">
        <v>6</v>
      </c>
      <c r="M40" s="32">
        <v>5</v>
      </c>
      <c r="N40" s="40">
        <f>SUM(N41)</f>
        <v>96722.78</v>
      </c>
      <c r="O40" s="40">
        <f>SUM(O41)</f>
        <v>96722.78</v>
      </c>
      <c r="P40" s="12" t="e">
        <f>SUM(#REF!)</f>
        <v>#REF!</v>
      </c>
    </row>
    <row r="41" spans="1:16" ht="63.6" customHeight="1" x14ac:dyDescent="0.25">
      <c r="A41" s="7"/>
      <c r="B41" s="62" t="s">
        <v>110</v>
      </c>
      <c r="C41" s="62"/>
      <c r="D41" s="62"/>
      <c r="E41" s="62"/>
      <c r="F41" s="62"/>
      <c r="G41" s="62"/>
      <c r="H41" s="62"/>
      <c r="I41" s="62"/>
      <c r="J41" s="62"/>
      <c r="K41" s="29" t="s">
        <v>66</v>
      </c>
      <c r="L41" s="32">
        <v>6</v>
      </c>
      <c r="M41" s="32">
        <v>5</v>
      </c>
      <c r="N41" s="40">
        <f>SUM(N42:N42)</f>
        <v>96722.78</v>
      </c>
      <c r="O41" s="40">
        <f>SUM(O42:O42)</f>
        <v>96722.78</v>
      </c>
      <c r="P41" s="12" t="e">
        <f>SUM(#REF!)</f>
        <v>#REF!</v>
      </c>
    </row>
    <row r="42" spans="1:16" ht="46.9" customHeight="1" x14ac:dyDescent="0.25">
      <c r="A42" s="7"/>
      <c r="B42" s="62" t="s">
        <v>92</v>
      </c>
      <c r="C42" s="62"/>
      <c r="D42" s="62"/>
      <c r="E42" s="62"/>
      <c r="F42" s="62"/>
      <c r="G42" s="62"/>
      <c r="H42" s="62"/>
      <c r="I42" s="62"/>
      <c r="J42" s="62"/>
      <c r="K42" s="29" t="s">
        <v>91</v>
      </c>
      <c r="L42" s="32">
        <v>6</v>
      </c>
      <c r="M42" s="32">
        <v>5</v>
      </c>
      <c r="N42" s="40">
        <v>96722.78</v>
      </c>
      <c r="O42" s="40">
        <v>96722.78</v>
      </c>
      <c r="P42" s="12"/>
    </row>
    <row r="43" spans="1:16" ht="58.9" customHeight="1" x14ac:dyDescent="0.25">
      <c r="A43" s="7"/>
      <c r="B43" s="59" t="s">
        <v>68</v>
      </c>
      <c r="C43" s="60"/>
      <c r="D43" s="60"/>
      <c r="E43" s="60"/>
      <c r="F43" s="60"/>
      <c r="G43" s="60"/>
      <c r="H43" s="60"/>
      <c r="I43" s="60"/>
      <c r="J43" s="61"/>
      <c r="K43" s="27" t="s">
        <v>67</v>
      </c>
      <c r="L43" s="28">
        <v>0</v>
      </c>
      <c r="M43" s="28">
        <v>0</v>
      </c>
      <c r="N43" s="38">
        <f t="shared" ref="N43:O51" si="9">SUM(N44)</f>
        <v>64168.66</v>
      </c>
      <c r="O43" s="38">
        <f t="shared" si="9"/>
        <v>64168.66</v>
      </c>
      <c r="P43" s="13" t="e">
        <f>SUM(#REF!+#REF!)</f>
        <v>#REF!</v>
      </c>
    </row>
    <row r="44" spans="1:16" ht="26.45" customHeight="1" x14ac:dyDescent="0.25">
      <c r="A44" s="7"/>
      <c r="B44" s="52" t="s">
        <v>62</v>
      </c>
      <c r="C44" s="52"/>
      <c r="D44" s="52"/>
      <c r="E44" s="52"/>
      <c r="F44" s="52"/>
      <c r="G44" s="52"/>
      <c r="H44" s="52"/>
      <c r="I44" s="52"/>
      <c r="J44" s="52"/>
      <c r="K44" s="31"/>
      <c r="L44" s="32">
        <v>6</v>
      </c>
      <c r="M44" s="32">
        <v>0</v>
      </c>
      <c r="N44" s="40">
        <f t="shared" si="9"/>
        <v>64168.66</v>
      </c>
      <c r="O44" s="40">
        <f t="shared" si="9"/>
        <v>64168.66</v>
      </c>
      <c r="P44" s="12" t="e">
        <f t="shared" ref="P44" si="10">SUM(P45)</f>
        <v>#REF!</v>
      </c>
    </row>
    <row r="45" spans="1:16" ht="33.6" customHeight="1" x14ac:dyDescent="0.25">
      <c r="A45" s="7"/>
      <c r="B45" s="52" t="s">
        <v>69</v>
      </c>
      <c r="C45" s="52"/>
      <c r="D45" s="52"/>
      <c r="E45" s="52"/>
      <c r="F45" s="52"/>
      <c r="G45" s="52"/>
      <c r="H45" s="52"/>
      <c r="I45" s="52"/>
      <c r="J45" s="52"/>
      <c r="K45" s="31"/>
      <c r="L45" s="32">
        <v>6</v>
      </c>
      <c r="M45" s="32">
        <v>3</v>
      </c>
      <c r="N45" s="40">
        <f t="shared" si="9"/>
        <v>64168.66</v>
      </c>
      <c r="O45" s="40">
        <f t="shared" si="9"/>
        <v>64168.66</v>
      </c>
      <c r="P45" s="12" t="e">
        <f>SUM(#REF!)</f>
        <v>#REF!</v>
      </c>
    </row>
    <row r="46" spans="1:16" ht="55.9" customHeight="1" x14ac:dyDescent="0.25">
      <c r="A46" s="7"/>
      <c r="B46" s="79" t="s">
        <v>70</v>
      </c>
      <c r="C46" s="80"/>
      <c r="D46" s="80"/>
      <c r="E46" s="80"/>
      <c r="F46" s="80"/>
      <c r="G46" s="80"/>
      <c r="H46" s="80"/>
      <c r="I46" s="80"/>
      <c r="J46" s="81"/>
      <c r="K46" s="31" t="s">
        <v>71</v>
      </c>
      <c r="L46" s="32">
        <v>6</v>
      </c>
      <c r="M46" s="32">
        <v>3</v>
      </c>
      <c r="N46" s="40">
        <f t="shared" si="9"/>
        <v>64168.66</v>
      </c>
      <c r="O46" s="40">
        <f t="shared" si="9"/>
        <v>64168.66</v>
      </c>
      <c r="P46" s="12" t="e">
        <f>SUM(P71)</f>
        <v>#REF!</v>
      </c>
    </row>
    <row r="47" spans="1:16" ht="46.9" customHeight="1" x14ac:dyDescent="0.25">
      <c r="A47" s="7"/>
      <c r="B47" s="79" t="s">
        <v>73</v>
      </c>
      <c r="C47" s="80"/>
      <c r="D47" s="80"/>
      <c r="E47" s="80"/>
      <c r="F47" s="80"/>
      <c r="G47" s="80"/>
      <c r="H47" s="80"/>
      <c r="I47" s="80"/>
      <c r="J47" s="81"/>
      <c r="K47" s="31" t="s">
        <v>72</v>
      </c>
      <c r="L47" s="32">
        <v>6</v>
      </c>
      <c r="M47" s="32">
        <v>3</v>
      </c>
      <c r="N47" s="40">
        <v>64168.66</v>
      </c>
      <c r="O47" s="40">
        <v>64168.66</v>
      </c>
      <c r="P47" s="40">
        <v>32147.68</v>
      </c>
    </row>
    <row r="48" spans="1:16" ht="69" customHeight="1" x14ac:dyDescent="0.25">
      <c r="A48" s="7"/>
      <c r="B48" s="59" t="s">
        <v>81</v>
      </c>
      <c r="C48" s="60"/>
      <c r="D48" s="60"/>
      <c r="E48" s="60"/>
      <c r="F48" s="60"/>
      <c r="G48" s="60"/>
      <c r="H48" s="60"/>
      <c r="I48" s="60"/>
      <c r="J48" s="61"/>
      <c r="K48" s="27" t="s">
        <v>80</v>
      </c>
      <c r="L48" s="28">
        <v>0</v>
      </c>
      <c r="M48" s="28">
        <v>0</v>
      </c>
      <c r="N48" s="38">
        <f t="shared" si="9"/>
        <v>600000</v>
      </c>
      <c r="O48" s="38">
        <f t="shared" si="9"/>
        <v>223950</v>
      </c>
      <c r="P48" s="13" t="e">
        <f>SUM(#REF!+#REF!)</f>
        <v>#REF!</v>
      </c>
    </row>
    <row r="49" spans="1:16" ht="35.450000000000003" customHeight="1" x14ac:dyDescent="0.25">
      <c r="A49" s="7"/>
      <c r="B49" s="52" t="s">
        <v>21</v>
      </c>
      <c r="C49" s="52"/>
      <c r="D49" s="52"/>
      <c r="E49" s="52"/>
      <c r="F49" s="52"/>
      <c r="G49" s="52"/>
      <c r="H49" s="52"/>
      <c r="I49" s="52"/>
      <c r="J49" s="52"/>
      <c r="K49" s="31"/>
      <c r="L49" s="32">
        <v>3</v>
      </c>
      <c r="M49" s="32">
        <v>0</v>
      </c>
      <c r="N49" s="40">
        <f t="shared" si="9"/>
        <v>600000</v>
      </c>
      <c r="O49" s="40">
        <f t="shared" si="9"/>
        <v>223950</v>
      </c>
      <c r="P49" s="12" t="e">
        <f t="shared" ref="P49" si="11">SUM(P50)</f>
        <v>#REF!</v>
      </c>
    </row>
    <row r="50" spans="1:16" ht="65.45" customHeight="1" x14ac:dyDescent="0.25">
      <c r="A50" s="7"/>
      <c r="B50" s="52" t="s">
        <v>82</v>
      </c>
      <c r="C50" s="52"/>
      <c r="D50" s="52"/>
      <c r="E50" s="52"/>
      <c r="F50" s="52"/>
      <c r="G50" s="52"/>
      <c r="H50" s="52"/>
      <c r="I50" s="52"/>
      <c r="J50" s="52"/>
      <c r="K50" s="31"/>
      <c r="L50" s="32">
        <v>3</v>
      </c>
      <c r="M50" s="32">
        <v>10</v>
      </c>
      <c r="N50" s="40">
        <f t="shared" si="9"/>
        <v>600000</v>
      </c>
      <c r="O50" s="40">
        <f t="shared" si="9"/>
        <v>223950</v>
      </c>
      <c r="P50" s="12" t="e">
        <f>SUM(#REF!)</f>
        <v>#REF!</v>
      </c>
    </row>
    <row r="51" spans="1:16" ht="37.15" customHeight="1" x14ac:dyDescent="0.25">
      <c r="A51" s="7"/>
      <c r="B51" s="79" t="s">
        <v>85</v>
      </c>
      <c r="C51" s="80"/>
      <c r="D51" s="80"/>
      <c r="E51" s="80"/>
      <c r="F51" s="80"/>
      <c r="G51" s="80"/>
      <c r="H51" s="80"/>
      <c r="I51" s="80"/>
      <c r="J51" s="81"/>
      <c r="K51" s="31" t="s">
        <v>84</v>
      </c>
      <c r="L51" s="32">
        <v>3</v>
      </c>
      <c r="M51" s="32">
        <v>10</v>
      </c>
      <c r="N51" s="40">
        <f t="shared" si="9"/>
        <v>600000</v>
      </c>
      <c r="O51" s="40">
        <f t="shared" si="9"/>
        <v>223950</v>
      </c>
      <c r="P51" s="12">
        <f>SUM(P76)</f>
        <v>0</v>
      </c>
    </row>
    <row r="52" spans="1:16" ht="30.6" customHeight="1" x14ac:dyDescent="0.25">
      <c r="A52" s="7"/>
      <c r="B52" s="79" t="s">
        <v>111</v>
      </c>
      <c r="C52" s="80"/>
      <c r="D52" s="80"/>
      <c r="E52" s="80"/>
      <c r="F52" s="80"/>
      <c r="G52" s="80"/>
      <c r="H52" s="80"/>
      <c r="I52" s="80"/>
      <c r="J52" s="81"/>
      <c r="K52" s="31" t="s">
        <v>83</v>
      </c>
      <c r="L52" s="32">
        <v>3</v>
      </c>
      <c r="M52" s="32">
        <v>10</v>
      </c>
      <c r="N52" s="40">
        <v>600000</v>
      </c>
      <c r="O52" s="40">
        <v>223950</v>
      </c>
      <c r="P52" s="40">
        <v>32147.68</v>
      </c>
    </row>
    <row r="53" spans="1:16" ht="55.5" customHeight="1" x14ac:dyDescent="0.25">
      <c r="A53" s="7"/>
      <c r="B53" s="59" t="s">
        <v>32</v>
      </c>
      <c r="C53" s="60"/>
      <c r="D53" s="60"/>
      <c r="E53" s="60"/>
      <c r="F53" s="60"/>
      <c r="G53" s="60"/>
      <c r="H53" s="60"/>
      <c r="I53" s="60"/>
      <c r="J53" s="61"/>
      <c r="K53" s="27" t="s">
        <v>33</v>
      </c>
      <c r="L53" s="28">
        <v>0</v>
      </c>
      <c r="M53" s="28">
        <v>0</v>
      </c>
      <c r="N53" s="38">
        <f>SUM(N54)</f>
        <v>3625542.4000000004</v>
      </c>
      <c r="O53" s="38">
        <f>SUM(O54)</f>
        <v>2943706.84</v>
      </c>
      <c r="P53" s="12"/>
    </row>
    <row r="54" spans="1:16" ht="18.75" customHeight="1" x14ac:dyDescent="0.25">
      <c r="A54" s="7"/>
      <c r="B54" s="52" t="s">
        <v>22</v>
      </c>
      <c r="C54" s="52"/>
      <c r="D54" s="52"/>
      <c r="E54" s="52"/>
      <c r="F54" s="52"/>
      <c r="G54" s="52"/>
      <c r="H54" s="52"/>
      <c r="I54" s="52"/>
      <c r="J54" s="52"/>
      <c r="K54" s="31"/>
      <c r="L54" s="32">
        <v>5</v>
      </c>
      <c r="M54" s="32">
        <v>0</v>
      </c>
      <c r="N54" s="40">
        <f>SUM(N55)</f>
        <v>3625542.4000000004</v>
      </c>
      <c r="O54" s="40">
        <f>SUM(O55)</f>
        <v>2943706.84</v>
      </c>
      <c r="P54" s="12"/>
    </row>
    <row r="55" spans="1:16" ht="18" customHeight="1" x14ac:dyDescent="0.25">
      <c r="A55" s="7"/>
      <c r="B55" s="52" t="s">
        <v>10</v>
      </c>
      <c r="C55" s="52"/>
      <c r="D55" s="52"/>
      <c r="E55" s="52"/>
      <c r="F55" s="52"/>
      <c r="G55" s="52"/>
      <c r="H55" s="52"/>
      <c r="I55" s="52"/>
      <c r="J55" s="52"/>
      <c r="K55" s="31"/>
      <c r="L55" s="32">
        <v>5</v>
      </c>
      <c r="M55" s="32">
        <v>3</v>
      </c>
      <c r="N55" s="40">
        <f>SUM(N56+N58)</f>
        <v>3625542.4000000004</v>
      </c>
      <c r="O55" s="40">
        <f>SUM(O56+O58)</f>
        <v>2943706.84</v>
      </c>
      <c r="P55" s="12" t="e">
        <f>SUM(#REF!)</f>
        <v>#REF!</v>
      </c>
    </row>
    <row r="56" spans="1:16" ht="38.450000000000003" customHeight="1" x14ac:dyDescent="0.25">
      <c r="A56" s="7"/>
      <c r="B56" s="52" t="s">
        <v>113</v>
      </c>
      <c r="C56" s="52"/>
      <c r="D56" s="52"/>
      <c r="E56" s="52"/>
      <c r="F56" s="52"/>
      <c r="G56" s="52"/>
      <c r="H56" s="52"/>
      <c r="I56" s="52"/>
      <c r="J56" s="52"/>
      <c r="K56" s="31" t="s">
        <v>112</v>
      </c>
      <c r="L56" s="32">
        <v>5</v>
      </c>
      <c r="M56" s="32">
        <v>3</v>
      </c>
      <c r="N56" s="40">
        <f>SUM(N57)</f>
        <v>591221.68000000005</v>
      </c>
      <c r="O56" s="40">
        <f>SUM(O57)</f>
        <v>591221.67000000004</v>
      </c>
      <c r="P56" s="12"/>
    </row>
    <row r="57" spans="1:16" ht="36" customHeight="1" x14ac:dyDescent="0.25">
      <c r="A57" s="7"/>
      <c r="B57" s="52" t="s">
        <v>47</v>
      </c>
      <c r="C57" s="52"/>
      <c r="D57" s="52"/>
      <c r="E57" s="52"/>
      <c r="F57" s="52"/>
      <c r="G57" s="52"/>
      <c r="H57" s="52"/>
      <c r="I57" s="52"/>
      <c r="J57" s="52"/>
      <c r="K57" s="31" t="s">
        <v>48</v>
      </c>
      <c r="L57" s="32">
        <v>5</v>
      </c>
      <c r="M57" s="32">
        <v>3</v>
      </c>
      <c r="N57" s="40">
        <v>591221.68000000005</v>
      </c>
      <c r="O57" s="40">
        <v>591221.67000000004</v>
      </c>
      <c r="P57" s="12"/>
    </row>
    <row r="58" spans="1:16" ht="48" customHeight="1" x14ac:dyDescent="0.25">
      <c r="A58" s="7"/>
      <c r="B58" s="52" t="s">
        <v>114</v>
      </c>
      <c r="C58" s="52"/>
      <c r="D58" s="52"/>
      <c r="E58" s="52"/>
      <c r="F58" s="52"/>
      <c r="G58" s="52"/>
      <c r="H58" s="52"/>
      <c r="I58" s="52"/>
      <c r="J58" s="52"/>
      <c r="K58" s="31" t="s">
        <v>46</v>
      </c>
      <c r="L58" s="32">
        <v>5</v>
      </c>
      <c r="M58" s="32">
        <v>3</v>
      </c>
      <c r="N58" s="40">
        <f>SUM(N59)</f>
        <v>3034320.72</v>
      </c>
      <c r="O58" s="40">
        <f>SUM(O59)</f>
        <v>2352485.17</v>
      </c>
      <c r="P58" s="12"/>
    </row>
    <row r="59" spans="1:16" ht="39" customHeight="1" x14ac:dyDescent="0.25">
      <c r="A59" s="7"/>
      <c r="B59" s="52" t="s">
        <v>35</v>
      </c>
      <c r="C59" s="52"/>
      <c r="D59" s="52"/>
      <c r="E59" s="52"/>
      <c r="F59" s="52"/>
      <c r="G59" s="52"/>
      <c r="H59" s="52"/>
      <c r="I59" s="52"/>
      <c r="J59" s="52"/>
      <c r="K59" s="31" t="s">
        <v>34</v>
      </c>
      <c r="L59" s="32">
        <v>5</v>
      </c>
      <c r="M59" s="32">
        <v>3</v>
      </c>
      <c r="N59" s="40">
        <v>3034320.72</v>
      </c>
      <c r="O59" s="40">
        <v>2352485.17</v>
      </c>
      <c r="P59" s="12"/>
    </row>
    <row r="60" spans="1:16" ht="100.15" customHeight="1" x14ac:dyDescent="0.25">
      <c r="A60" s="7"/>
      <c r="B60" s="59" t="s">
        <v>56</v>
      </c>
      <c r="C60" s="60"/>
      <c r="D60" s="60"/>
      <c r="E60" s="60"/>
      <c r="F60" s="60"/>
      <c r="G60" s="60"/>
      <c r="H60" s="60"/>
      <c r="I60" s="60"/>
      <c r="J60" s="61"/>
      <c r="K60" s="27" t="s">
        <v>49</v>
      </c>
      <c r="L60" s="28">
        <v>0</v>
      </c>
      <c r="M60" s="28">
        <v>0</v>
      </c>
      <c r="N60" s="38">
        <f t="shared" ref="N60:O64" si="12">SUM(N61)</f>
        <v>48000</v>
      </c>
      <c r="O60" s="38">
        <f t="shared" si="12"/>
        <v>36000</v>
      </c>
      <c r="P60" s="12"/>
    </row>
    <row r="61" spans="1:16" ht="18.75" customHeight="1" x14ac:dyDescent="0.25">
      <c r="A61" s="7"/>
      <c r="B61" s="52" t="s">
        <v>37</v>
      </c>
      <c r="C61" s="52"/>
      <c r="D61" s="52"/>
      <c r="E61" s="52"/>
      <c r="F61" s="52"/>
      <c r="G61" s="52"/>
      <c r="H61" s="52"/>
      <c r="I61" s="52"/>
      <c r="J61" s="52"/>
      <c r="K61" s="31"/>
      <c r="L61" s="32">
        <v>1</v>
      </c>
      <c r="M61" s="32">
        <v>0</v>
      </c>
      <c r="N61" s="40">
        <f t="shared" si="12"/>
        <v>48000</v>
      </c>
      <c r="O61" s="40">
        <f t="shared" si="12"/>
        <v>36000</v>
      </c>
      <c r="P61" s="12"/>
    </row>
    <row r="62" spans="1:16" ht="18" customHeight="1" x14ac:dyDescent="0.25">
      <c r="A62" s="7"/>
      <c r="B62" s="52" t="s">
        <v>38</v>
      </c>
      <c r="C62" s="52"/>
      <c r="D62" s="52"/>
      <c r="E62" s="52"/>
      <c r="F62" s="52"/>
      <c r="G62" s="52"/>
      <c r="H62" s="52"/>
      <c r="I62" s="52"/>
      <c r="J62" s="52"/>
      <c r="K62" s="31"/>
      <c r="L62" s="32">
        <v>1</v>
      </c>
      <c r="M62" s="32">
        <v>13</v>
      </c>
      <c r="N62" s="40">
        <f>SUM(N63)</f>
        <v>48000</v>
      </c>
      <c r="O62" s="40">
        <f>SUM(O63)</f>
        <v>36000</v>
      </c>
      <c r="P62" s="40" t="e">
        <f>SUM(P63+#REF!)</f>
        <v>#REF!</v>
      </c>
    </row>
    <row r="63" spans="1:16" ht="79.150000000000006" customHeight="1" x14ac:dyDescent="0.25">
      <c r="A63" s="7"/>
      <c r="B63" s="52" t="s">
        <v>51</v>
      </c>
      <c r="C63" s="52"/>
      <c r="D63" s="52"/>
      <c r="E63" s="52"/>
      <c r="F63" s="52"/>
      <c r="G63" s="52"/>
      <c r="H63" s="52"/>
      <c r="I63" s="52"/>
      <c r="J63" s="52"/>
      <c r="K63" s="31" t="s">
        <v>50</v>
      </c>
      <c r="L63" s="32">
        <v>1</v>
      </c>
      <c r="M63" s="32">
        <v>13</v>
      </c>
      <c r="N63" s="40">
        <f t="shared" si="12"/>
        <v>48000</v>
      </c>
      <c r="O63" s="40">
        <f t="shared" si="12"/>
        <v>36000</v>
      </c>
      <c r="P63" s="12"/>
    </row>
    <row r="64" spans="1:16" ht="78" customHeight="1" x14ac:dyDescent="0.25">
      <c r="A64" s="7"/>
      <c r="B64" s="52" t="s">
        <v>53</v>
      </c>
      <c r="C64" s="52"/>
      <c r="D64" s="52"/>
      <c r="E64" s="52"/>
      <c r="F64" s="52"/>
      <c r="G64" s="52"/>
      <c r="H64" s="52"/>
      <c r="I64" s="52"/>
      <c r="J64" s="52"/>
      <c r="K64" s="31" t="s">
        <v>52</v>
      </c>
      <c r="L64" s="32">
        <v>1</v>
      </c>
      <c r="M64" s="32">
        <v>13</v>
      </c>
      <c r="N64" s="40">
        <f t="shared" si="12"/>
        <v>48000</v>
      </c>
      <c r="O64" s="40">
        <f t="shared" si="12"/>
        <v>36000</v>
      </c>
      <c r="P64" s="12"/>
    </row>
    <row r="65" spans="1:16" ht="63.6" customHeight="1" x14ac:dyDescent="0.25">
      <c r="A65" s="7"/>
      <c r="B65" s="52" t="s">
        <v>79</v>
      </c>
      <c r="C65" s="52"/>
      <c r="D65" s="52"/>
      <c r="E65" s="52"/>
      <c r="F65" s="52"/>
      <c r="G65" s="52"/>
      <c r="H65" s="52"/>
      <c r="I65" s="52"/>
      <c r="J65" s="52"/>
      <c r="K65" s="31" t="s">
        <v>78</v>
      </c>
      <c r="L65" s="32">
        <v>1</v>
      </c>
      <c r="M65" s="32">
        <v>13</v>
      </c>
      <c r="N65" s="40">
        <v>48000</v>
      </c>
      <c r="O65" s="40">
        <v>36000</v>
      </c>
      <c r="P65" s="12"/>
    </row>
    <row r="66" spans="1:16" ht="66.599999999999994" customHeight="1" x14ac:dyDescent="0.25">
      <c r="A66" s="7"/>
      <c r="B66" s="82" t="s">
        <v>54</v>
      </c>
      <c r="C66" s="83"/>
      <c r="D66" s="83"/>
      <c r="E66" s="83"/>
      <c r="F66" s="83"/>
      <c r="G66" s="83"/>
      <c r="H66" s="83"/>
      <c r="I66" s="83"/>
      <c r="J66" s="84"/>
      <c r="K66" s="27" t="s">
        <v>55</v>
      </c>
      <c r="L66" s="28">
        <v>0</v>
      </c>
      <c r="M66" s="28">
        <v>0</v>
      </c>
      <c r="N66" s="38">
        <f t="shared" ref="N66:O66" si="13">SUM(N67)</f>
        <v>1492197.95</v>
      </c>
      <c r="O66" s="38">
        <f t="shared" si="13"/>
        <v>962525.17</v>
      </c>
      <c r="P66" s="12"/>
    </row>
    <row r="67" spans="1:16" ht="18.75" customHeight="1" x14ac:dyDescent="0.25">
      <c r="A67" s="7"/>
      <c r="B67" s="52" t="s">
        <v>22</v>
      </c>
      <c r="C67" s="52"/>
      <c r="D67" s="52"/>
      <c r="E67" s="52"/>
      <c r="F67" s="52"/>
      <c r="G67" s="52"/>
      <c r="H67" s="52"/>
      <c r="I67" s="52"/>
      <c r="J67" s="52"/>
      <c r="K67" s="31"/>
      <c r="L67" s="32">
        <v>5</v>
      </c>
      <c r="M67" s="32">
        <v>0</v>
      </c>
      <c r="N67" s="40">
        <f>SUM(N68)</f>
        <v>1492197.95</v>
      </c>
      <c r="O67" s="40">
        <f>SUM(O68)</f>
        <v>962525.17</v>
      </c>
      <c r="P67" s="12"/>
    </row>
    <row r="68" spans="1:16" ht="18" customHeight="1" x14ac:dyDescent="0.25">
      <c r="A68" s="7"/>
      <c r="B68" s="52" t="s">
        <v>9</v>
      </c>
      <c r="C68" s="52"/>
      <c r="D68" s="52"/>
      <c r="E68" s="52"/>
      <c r="F68" s="52"/>
      <c r="G68" s="52"/>
      <c r="H68" s="52"/>
      <c r="I68" s="52"/>
      <c r="J68" s="52"/>
      <c r="K68" s="31"/>
      <c r="L68" s="32">
        <v>5</v>
      </c>
      <c r="M68" s="32">
        <v>1</v>
      </c>
      <c r="N68" s="40">
        <f>SUM(N69:N70)</f>
        <v>1492197.95</v>
      </c>
      <c r="O68" s="40">
        <f>SUM(O69:O70)</f>
        <v>962525.17</v>
      </c>
      <c r="P68" s="12" t="e">
        <f>SUM(#REF!)</f>
        <v>#REF!</v>
      </c>
    </row>
    <row r="69" spans="1:16" ht="38.450000000000003" customHeight="1" x14ac:dyDescent="0.25">
      <c r="A69" s="7"/>
      <c r="B69" s="52" t="s">
        <v>94</v>
      </c>
      <c r="C69" s="52"/>
      <c r="D69" s="52"/>
      <c r="E69" s="52"/>
      <c r="F69" s="52"/>
      <c r="G69" s="52"/>
      <c r="H69" s="52"/>
      <c r="I69" s="52"/>
      <c r="J69" s="52"/>
      <c r="K69" s="31" t="s">
        <v>96</v>
      </c>
      <c r="L69" s="32">
        <v>5</v>
      </c>
      <c r="M69" s="32">
        <v>1</v>
      </c>
      <c r="N69" s="40">
        <v>77174</v>
      </c>
      <c r="O69" s="40">
        <v>34953</v>
      </c>
      <c r="P69" s="12"/>
    </row>
    <row r="70" spans="1:16" ht="33.6" customHeight="1" x14ac:dyDescent="0.25">
      <c r="A70" s="7"/>
      <c r="B70" s="52" t="s">
        <v>97</v>
      </c>
      <c r="C70" s="52"/>
      <c r="D70" s="52"/>
      <c r="E70" s="52"/>
      <c r="F70" s="52"/>
      <c r="G70" s="52"/>
      <c r="H70" s="52"/>
      <c r="I70" s="52"/>
      <c r="J70" s="52"/>
      <c r="K70" s="31" t="s">
        <v>95</v>
      </c>
      <c r="L70" s="32">
        <v>5</v>
      </c>
      <c r="M70" s="32">
        <v>1</v>
      </c>
      <c r="N70" s="40">
        <v>1415023.95</v>
      </c>
      <c r="O70" s="40">
        <v>927572.17</v>
      </c>
      <c r="P70" s="12"/>
    </row>
    <row r="71" spans="1:16" ht="27" customHeight="1" x14ac:dyDescent="0.25">
      <c r="A71" s="7"/>
      <c r="B71" s="90" t="s">
        <v>11</v>
      </c>
      <c r="C71" s="91"/>
      <c r="D71" s="91"/>
      <c r="E71" s="91"/>
      <c r="F71" s="91"/>
      <c r="G71" s="91"/>
      <c r="H71" s="91"/>
      <c r="I71" s="91"/>
      <c r="J71" s="92"/>
      <c r="K71" s="33"/>
      <c r="L71" s="28"/>
      <c r="M71" s="28"/>
      <c r="N71" s="38">
        <f>SUM(N9+N17+N27+N43+N48+N53+N60+N66)</f>
        <v>55842594.32</v>
      </c>
      <c r="O71" s="38">
        <f>SUM(O9+O17+O27+O43+O48+O53+O60+O66)</f>
        <v>50203795.180000007</v>
      </c>
      <c r="P71" s="13" t="e">
        <f>SUM(#REF!+P17+P27+#REF!)</f>
        <v>#REF!</v>
      </c>
    </row>
    <row r="72" spans="1:16" ht="409.6" hidden="1" customHeight="1" x14ac:dyDescent="0.25">
      <c r="A72" s="7"/>
      <c r="B72" s="14"/>
      <c r="C72" s="14"/>
      <c r="D72" s="14"/>
      <c r="E72" s="14"/>
      <c r="F72" s="14"/>
      <c r="G72" s="14"/>
      <c r="H72" s="14"/>
      <c r="I72" s="14"/>
      <c r="J72" s="14"/>
      <c r="K72" s="14" t="s">
        <v>2</v>
      </c>
      <c r="L72" s="14">
        <v>4</v>
      </c>
      <c r="M72" s="14">
        <v>12</v>
      </c>
      <c r="N72" s="12">
        <f t="shared" ref="N72" si="14">+P72/1000</f>
        <v>498234.37388000003</v>
      </c>
      <c r="O72" s="15"/>
      <c r="P72" s="15">
        <v>498234373.88000005</v>
      </c>
    </row>
    <row r="73" spans="1:16" ht="17.2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37"/>
      <c r="L73" s="37"/>
      <c r="M73" s="37"/>
      <c r="N73" s="7"/>
      <c r="O73" s="7"/>
      <c r="P73" s="9"/>
    </row>
    <row r="74" spans="1:16" ht="12.75" hidden="1" customHeight="1" x14ac:dyDescent="0.25">
      <c r="A74" s="87" t="s">
        <v>1</v>
      </c>
      <c r="B74" s="87"/>
      <c r="C74" s="87"/>
      <c r="D74" s="87"/>
      <c r="E74" s="87"/>
      <c r="F74" s="87"/>
      <c r="G74" s="87"/>
      <c r="H74" s="87"/>
      <c r="I74" s="87"/>
      <c r="J74" s="87"/>
      <c r="K74" s="16"/>
      <c r="L74" s="7"/>
      <c r="M74" s="7"/>
      <c r="N74" s="16"/>
      <c r="O74" s="7"/>
      <c r="P74" s="9"/>
    </row>
    <row r="75" spans="1:16" s="46" customFormat="1" ht="22.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88"/>
      <c r="L75" s="88"/>
      <c r="M75" s="43"/>
      <c r="N75" s="44"/>
      <c r="O75" s="42"/>
      <c r="P75" s="45"/>
    </row>
    <row r="76" spans="1:16" ht="39" customHeight="1" x14ac:dyDescent="0.3">
      <c r="A76" s="7"/>
      <c r="B76" s="74"/>
      <c r="C76" s="74"/>
      <c r="D76" s="74"/>
      <c r="E76" s="74"/>
      <c r="F76" s="74"/>
      <c r="G76" s="74"/>
      <c r="H76" s="74"/>
      <c r="I76" s="74"/>
      <c r="J76" s="74"/>
      <c r="K76" s="34"/>
      <c r="L76" s="35"/>
      <c r="M76" s="36"/>
      <c r="N76" s="36"/>
      <c r="O76" s="7"/>
      <c r="P76" s="9"/>
    </row>
    <row r="77" spans="1:16" ht="13.15" customHeight="1" x14ac:dyDescent="0.25">
      <c r="A77" s="5"/>
      <c r="B77" s="6"/>
      <c r="C77" s="6"/>
      <c r="D77" s="6"/>
      <c r="E77" s="6"/>
      <c r="F77" s="6"/>
      <c r="G77" s="6"/>
      <c r="H77" s="6"/>
      <c r="I77" s="6"/>
      <c r="J77" s="89"/>
      <c r="K77" s="89"/>
      <c r="L77" s="6"/>
      <c r="M77" s="6"/>
      <c r="N77" s="6"/>
      <c r="O77" s="3"/>
    </row>
    <row r="78" spans="1:16" ht="13.15" customHeight="1" x14ac:dyDescent="0.25">
      <c r="A78" s="4"/>
      <c r="B78" s="4"/>
      <c r="C78" s="4"/>
      <c r="D78" s="4"/>
      <c r="E78" s="4"/>
      <c r="F78" s="3"/>
      <c r="G78" s="3"/>
      <c r="H78" s="3"/>
      <c r="I78" s="3"/>
      <c r="J78" s="85"/>
      <c r="K78" s="86"/>
      <c r="L78" s="86"/>
      <c r="M78" s="86"/>
      <c r="N78" s="86"/>
      <c r="O78" s="86"/>
      <c r="P78" s="86"/>
    </row>
    <row r="79" spans="1:16" ht="13.1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3"/>
      <c r="L79" s="3"/>
      <c r="M79" s="3"/>
      <c r="N79" s="3"/>
      <c r="O79" s="3"/>
    </row>
    <row r="80" spans="1:16" ht="13.15" customHeight="1" x14ac:dyDescent="0.2">
      <c r="A80" s="3" t="s">
        <v>0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</sheetData>
  <mergeCells count="75">
    <mergeCell ref="B59:J59"/>
    <mergeCell ref="B53:J53"/>
    <mergeCell ref="B38:J38"/>
    <mergeCell ref="B32:J32"/>
    <mergeCell ref="B39:J39"/>
    <mergeCell ref="B45:J45"/>
    <mergeCell ref="B47:J47"/>
    <mergeCell ref="B35:J35"/>
    <mergeCell ref="B36:J36"/>
    <mergeCell ref="B37:J37"/>
    <mergeCell ref="B46:J46"/>
    <mergeCell ref="B40:J40"/>
    <mergeCell ref="B41:J41"/>
    <mergeCell ref="B50:J50"/>
    <mergeCell ref="B51:J51"/>
    <mergeCell ref="B57:J57"/>
    <mergeCell ref="B52:J52"/>
    <mergeCell ref="B43:J43"/>
    <mergeCell ref="B44:J44"/>
    <mergeCell ref="B54:J54"/>
    <mergeCell ref="B55:J55"/>
    <mergeCell ref="B56:J56"/>
    <mergeCell ref="B60:J60"/>
    <mergeCell ref="J78:P78"/>
    <mergeCell ref="A74:J74"/>
    <mergeCell ref="K75:L75"/>
    <mergeCell ref="J77:K77"/>
    <mergeCell ref="B76:J76"/>
    <mergeCell ref="B71:J71"/>
    <mergeCell ref="B62:J62"/>
    <mergeCell ref="B31:J31"/>
    <mergeCell ref="B67:J67"/>
    <mergeCell ref="B68:J68"/>
    <mergeCell ref="B70:J70"/>
    <mergeCell ref="B69:J69"/>
    <mergeCell ref="B66:J66"/>
    <mergeCell ref="B63:J63"/>
    <mergeCell ref="B65:J65"/>
    <mergeCell ref="B64:J64"/>
    <mergeCell ref="B42:J42"/>
    <mergeCell ref="B48:J48"/>
    <mergeCell ref="B49:J49"/>
    <mergeCell ref="B34:J34"/>
    <mergeCell ref="B33:J33"/>
    <mergeCell ref="B58:J58"/>
    <mergeCell ref="B61:J61"/>
    <mergeCell ref="B27:J27"/>
    <mergeCell ref="B29:J29"/>
    <mergeCell ref="B30:J30"/>
    <mergeCell ref="B28:J28"/>
    <mergeCell ref="L1:P1"/>
    <mergeCell ref="B26:J26"/>
    <mergeCell ref="B25:J25"/>
    <mergeCell ref="J6:O6"/>
    <mergeCell ref="B8:J8"/>
    <mergeCell ref="B24:J24"/>
    <mergeCell ref="B17:J17"/>
    <mergeCell ref="B18:J18"/>
    <mergeCell ref="B14:J14"/>
    <mergeCell ref="B15:J15"/>
    <mergeCell ref="B9:J9"/>
    <mergeCell ref="B10:J10"/>
    <mergeCell ref="L4:O4"/>
    <mergeCell ref="L2:O2"/>
    <mergeCell ref="L3:O3"/>
    <mergeCell ref="B23:J23"/>
    <mergeCell ref="B13:J13"/>
    <mergeCell ref="B16:J16"/>
    <mergeCell ref="B12:J12"/>
    <mergeCell ref="B11:J11"/>
    <mergeCell ref="B21:J21"/>
    <mergeCell ref="B22:J22"/>
    <mergeCell ref="J5:O5"/>
    <mergeCell ref="B19:J19"/>
    <mergeCell ref="B20:J20"/>
  </mergeCells>
  <pageMargins left="0.59055118110236227" right="0.39370078740157483" top="0.74803149606299213" bottom="0.39370078740157483" header="0.51181102362204722" footer="0.23622047244094491"/>
  <pageSetup paperSize="9" scale="90" fitToHeight="0" orientation="portrait" useFirstPageNumber="1" r:id="rId1"/>
  <headerFooter differentFirst="1" alignWithMargins="0">
    <oddHeader>&amp;C&amp;P</oddHeader>
  </headerFooter>
  <rowBreaks count="3" manualBreakCount="3">
    <brk id="17" max="15" man="1"/>
    <brk id="33" max="15" man="1"/>
    <brk id="4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2024</vt:lpstr>
      <vt:lpstr>'МП 2024'!Заголовки_для_печати</vt:lpstr>
      <vt:lpstr>'МП 2024'!Область_печати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Ковалева Т.А.</dc:creator>
  <cp:lastModifiedBy>Веснина Ирина Сергеевна</cp:lastModifiedBy>
  <cp:lastPrinted>2025-03-31T08:35:25Z</cp:lastPrinted>
  <dcterms:created xsi:type="dcterms:W3CDTF">2015-09-21T11:50:50Z</dcterms:created>
  <dcterms:modified xsi:type="dcterms:W3CDTF">2025-06-30T09:19:03Z</dcterms:modified>
</cp:coreProperties>
</file>