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 activeTab="1"/>
  </bookViews>
  <sheets>
    <sheet name="Приложение 4 (2)" sheetId="3" r:id="rId1"/>
    <sheet name="Лист1" sheetId="4" r:id="rId2"/>
  </sheets>
  <definedNames>
    <definedName name="_xlnm.Print_Titles" localSheetId="0">'Приложение 4 (2)'!$14:$15</definedName>
    <definedName name="_xlnm.Print_Area" localSheetId="0">'Приложение 4 (2)'!$A$1:$E$207</definedName>
  </definedNames>
  <calcPr calcId="125725"/>
</workbook>
</file>

<file path=xl/calcChain.xml><?xml version="1.0" encoding="utf-8"?>
<calcChain xmlns="http://schemas.openxmlformats.org/spreadsheetml/2006/main">
  <c r="E183" i="3"/>
  <c r="D183"/>
  <c r="C183"/>
  <c r="E147"/>
  <c r="D147"/>
  <c r="C147"/>
  <c r="E145"/>
  <c r="D145"/>
  <c r="C145"/>
  <c r="E197"/>
  <c r="D197"/>
  <c r="E192"/>
  <c r="D192"/>
  <c r="D191" s="1"/>
  <c r="C192"/>
  <c r="E191"/>
  <c r="C191"/>
  <c r="E188"/>
  <c r="E187" s="1"/>
  <c r="D188"/>
  <c r="D187" s="1"/>
  <c r="C188"/>
  <c r="C187"/>
  <c r="E185"/>
  <c r="D185"/>
  <c r="C185"/>
  <c r="E181"/>
  <c r="E178" s="1"/>
  <c r="D181"/>
  <c r="D178" s="1"/>
  <c r="C181"/>
  <c r="E176"/>
  <c r="D176"/>
  <c r="C176"/>
  <c r="E174"/>
  <c r="D174"/>
  <c r="C174"/>
  <c r="D172"/>
  <c r="C172"/>
  <c r="E170"/>
  <c r="D170"/>
  <c r="C170"/>
  <c r="E168"/>
  <c r="D168"/>
  <c r="C168"/>
  <c r="E166"/>
  <c r="D166"/>
  <c r="C166"/>
  <c r="E164"/>
  <c r="D164"/>
  <c r="C164"/>
  <c r="E162"/>
  <c r="E161" s="1"/>
  <c r="D162"/>
  <c r="C162"/>
  <c r="C161" s="1"/>
  <c r="D161"/>
  <c r="E159"/>
  <c r="D159"/>
  <c r="C159"/>
  <c r="E157"/>
  <c r="D157"/>
  <c r="C157"/>
  <c r="E155"/>
  <c r="D155"/>
  <c r="C155"/>
  <c r="E153"/>
  <c r="D153"/>
  <c r="C153"/>
  <c r="E151"/>
  <c r="D151"/>
  <c r="C151"/>
  <c r="E149"/>
  <c r="D149"/>
  <c r="C149"/>
  <c r="E143"/>
  <c r="D143"/>
  <c r="C143"/>
  <c r="E141"/>
  <c r="D141"/>
  <c r="C141"/>
  <c r="E139"/>
  <c r="D139"/>
  <c r="C139"/>
  <c r="E137"/>
  <c r="D137"/>
  <c r="C137"/>
  <c r="E135"/>
  <c r="D135"/>
  <c r="C135"/>
  <c r="E133"/>
  <c r="D133"/>
  <c r="C133"/>
  <c r="E131"/>
  <c r="E130" s="1"/>
  <c r="D131"/>
  <c r="D130" s="1"/>
  <c r="C131"/>
  <c r="C130" s="1"/>
  <c r="E128"/>
  <c r="D128"/>
  <c r="C128"/>
  <c r="E126"/>
  <c r="D126"/>
  <c r="C126"/>
  <c r="E124"/>
  <c r="E123" s="1"/>
  <c r="D124"/>
  <c r="C124"/>
  <c r="C123" s="1"/>
  <c r="D123"/>
  <c r="E119"/>
  <c r="E118" s="1"/>
  <c r="D119"/>
  <c r="C119"/>
  <c r="C118" s="1"/>
  <c r="D118"/>
  <c r="E116"/>
  <c r="E115" s="1"/>
  <c r="D116"/>
  <c r="C116"/>
  <c r="C115" s="1"/>
  <c r="D115"/>
  <c r="E113"/>
  <c r="D113"/>
  <c r="C113"/>
  <c r="E111"/>
  <c r="D111"/>
  <c r="C111"/>
  <c r="E109"/>
  <c r="D109"/>
  <c r="C109"/>
  <c r="E107"/>
  <c r="D107"/>
  <c r="C107"/>
  <c r="E105"/>
  <c r="D105"/>
  <c r="C105"/>
  <c r="E103"/>
  <c r="D103"/>
  <c r="C103"/>
  <c r="E100"/>
  <c r="D100"/>
  <c r="C100"/>
  <c r="E97"/>
  <c r="D97"/>
  <c r="C97"/>
  <c r="E95"/>
  <c r="D95"/>
  <c r="C95"/>
  <c r="E93"/>
  <c r="D93"/>
  <c r="D92" s="1"/>
  <c r="D91" s="1"/>
  <c r="C93"/>
  <c r="E92"/>
  <c r="E91" s="1"/>
  <c r="C92"/>
  <c r="C91" s="1"/>
  <c r="E88"/>
  <c r="E87" s="1"/>
  <c r="D88"/>
  <c r="C88"/>
  <c r="C87" s="1"/>
  <c r="D87"/>
  <c r="E85"/>
  <c r="E84" s="1"/>
  <c r="E83" s="1"/>
  <c r="D85"/>
  <c r="C85"/>
  <c r="C84" s="1"/>
  <c r="C83" s="1"/>
  <c r="D84"/>
  <c r="D83" s="1"/>
  <c r="E81"/>
  <c r="D81"/>
  <c r="D80" s="1"/>
  <c r="C81"/>
  <c r="E80"/>
  <c r="C80"/>
  <c r="E78"/>
  <c r="D78"/>
  <c r="D77" s="1"/>
  <c r="C78"/>
  <c r="E77"/>
  <c r="C77"/>
  <c r="E72"/>
  <c r="E69" s="1"/>
  <c r="E68" s="1"/>
  <c r="D72"/>
  <c r="C72"/>
  <c r="C69" s="1"/>
  <c r="C68" s="1"/>
  <c r="D69"/>
  <c r="D68" s="1"/>
  <c r="E66"/>
  <c r="E65" s="1"/>
  <c r="E54" s="1"/>
  <c r="D66"/>
  <c r="D65" s="1"/>
  <c r="C66"/>
  <c r="C65"/>
  <c r="E63"/>
  <c r="D63"/>
  <c r="C63"/>
  <c r="E61"/>
  <c r="D61"/>
  <c r="C61"/>
  <c r="E58"/>
  <c r="D58"/>
  <c r="D57" s="1"/>
  <c r="C58"/>
  <c r="E57"/>
  <c r="C57"/>
  <c r="E55"/>
  <c r="D55"/>
  <c r="D54" s="1"/>
  <c r="C55"/>
  <c r="C54"/>
  <c r="E52"/>
  <c r="D52"/>
  <c r="C52"/>
  <c r="E50"/>
  <c r="E49" s="1"/>
  <c r="D50"/>
  <c r="C50"/>
  <c r="C49" s="1"/>
  <c r="D49"/>
  <c r="E46"/>
  <c r="E45" s="1"/>
  <c r="D46"/>
  <c r="C46"/>
  <c r="C45" s="1"/>
  <c r="D45"/>
  <c r="E42"/>
  <c r="D42"/>
  <c r="C42"/>
  <c r="E40"/>
  <c r="D40"/>
  <c r="C40"/>
  <c r="E38"/>
  <c r="D38"/>
  <c r="C38"/>
  <c r="E36"/>
  <c r="D36"/>
  <c r="D35" s="1"/>
  <c r="D34" s="1"/>
  <c r="C36"/>
  <c r="E35"/>
  <c r="E34" s="1"/>
  <c r="C35"/>
  <c r="C34" s="1"/>
  <c r="E32"/>
  <c r="D32"/>
  <c r="C32"/>
  <c r="E30"/>
  <c r="D30"/>
  <c r="C30"/>
  <c r="E28"/>
  <c r="D28"/>
  <c r="C28"/>
  <c r="E26"/>
  <c r="D26"/>
  <c r="D25" s="1"/>
  <c r="D24" s="1"/>
  <c r="C26"/>
  <c r="E25"/>
  <c r="E24" s="1"/>
  <c r="C25"/>
  <c r="C24" s="1"/>
  <c r="E18"/>
  <c r="E17" s="1"/>
  <c r="D18"/>
  <c r="C18"/>
  <c r="C17" s="1"/>
  <c r="D17"/>
  <c r="E76" l="1"/>
  <c r="D76"/>
  <c r="D16" s="1"/>
  <c r="D200" s="1"/>
  <c r="D122"/>
  <c r="D121" s="1"/>
  <c r="C178"/>
  <c r="C76"/>
  <c r="E122"/>
  <c r="E121" s="1"/>
  <c r="C122"/>
  <c r="C121" s="1"/>
  <c r="C16"/>
  <c r="E16"/>
  <c r="E200" l="1"/>
  <c r="C200"/>
</calcChain>
</file>

<file path=xl/sharedStrings.xml><?xml version="1.0" encoding="utf-8"?>
<sst xmlns="http://schemas.openxmlformats.org/spreadsheetml/2006/main" count="379" uniqueCount="364">
  <si>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</si>
  <si>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</si>
  <si>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</si>
  <si>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</si>
  <si>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</si>
  <si>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</si>
  <si>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</si>
  <si>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</si>
  <si>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</si>
  <si>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</si>
  <si>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</si>
  <si>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</si>
  <si>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</si>
  <si>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</si>
  <si>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</si>
  <si>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</si>
  <si>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</si>
  <si>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</si>
  <si>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</si>
  <si>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</si>
  <si>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</si>
  <si>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</si>
  <si>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</si>
  <si>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</si>
  <si>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</si>
  <si>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</si>
  <si>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</si>
  <si>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</si>
  <si>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</si>
  <si>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</si>
  <si>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</si>
  <si>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</si>
  <si>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</si>
  <si>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</si>
  <si>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</si>
  <si>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</si>
  <si>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</si>
  <si>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</si>
  <si>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</si>
  <si>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</si>
  <si>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</si>
  <si>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</si>
  <si>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</si>
  <si>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</si>
  <si>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</si>
  <si>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</si>
  <si>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</si>
  <si>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</si>
  <si>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</si>
  <si>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</si>
  <si>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</si>
  <si>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</si>
  <si>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</si>
  <si>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</si>
  <si>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</si>
  <si>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</si>
  <si>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</si>
  <si>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</si>
  <si>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</si>
  <si>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</si>
  <si>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</si>
  <si>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</si>
  <si>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</si>
  <si>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</si>
  <si>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</si>
  <si>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</si>
  <si>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</si>
  <si>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</si>
  <si>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</si>
  <si>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</si>
  <si>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</si>
  <si>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</si>
  <si>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</si>
  <si>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</si>
  <si>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</si>
  <si>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</si>
  <si>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</si>
  <si>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</si>
  <si>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</si>
  <si>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</si>
  <si>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</si>
  <si>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</si>
  <si>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</si>
  <si>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</si>
  <si>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</si>
  <si>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</si>
  <si>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</si>
  <si>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</si>
  <si>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</si>
  <si>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</si>
  <si>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</si>
  <si>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</si>
  <si>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</si>
  <si>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</si>
  <si>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</si>
  <si>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</si>
  <si>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</si>
  <si>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</si>
  <si>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</si>
  <si>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</si>
  <si>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</si>
  <si>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</si>
  <si>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</si>
  <si>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</si>
  <si>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</si>
  <si>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</si>
  <si>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</si>
  <si>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</si>
  <si>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</si>
  <si>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</si>
  <si>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</si>
  <si>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</si>
  <si>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</si>
  <si>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</si>
  <si>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</si>
  <si>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</si>
  <si>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</si>
  <si>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</si>
  <si>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</si>
  <si>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</si>
  <si>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</si>
  <si>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</si>
  <si>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</si>
  <si>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</si>
  <si>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</si>
  <si>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</si>
  <si>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</si>
  <si>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</si>
  <si>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</si>
  <si>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</si>
  <si>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</si>
  <si>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</si>
  <si>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</si>
  <si>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</si>
  <si>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</si>
  <si>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</si>
  <si>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</si>
  <si>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</si>
  <si>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</si>
  <si>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</si>
  <si>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</si>
  <si>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</si>
  <si>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</si>
  <si>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</si>
  <si>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</si>
  <si>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</si>
  <si>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</si>
  <si>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</si>
  <si>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</si>
  <si>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</si>
  <si>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</si>
  <si>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</si>
  <si>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</si>
  <si>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</si>
  <si>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</si>
  <si>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</si>
  <si>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</si>
  <si>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</si>
  <si>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</si>
  <si>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</si>
  <si>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</si>
  <si>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</si>
  <si>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</si>
  <si>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</si>
  <si>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</si>
  <si>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</si>
  <si>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</si>
  <si>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</si>
  <si>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</si>
  <si>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</si>
  <si>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</si>
  <si>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</si>
  <si>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</si>
  <si>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</si>
  <si>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</si>
  <si>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</si>
  <si>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</si>
  <si>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</si>
  <si>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</si>
  <si>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</si>
  <si>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</si>
  <si>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</si>
  <si>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</si>
  <si>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</si>
  <si>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</si>
  <si>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</si>
  <si>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</si>
  <si>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</si>
  <si>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</si>
  <si>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</si>
  <si>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</si>
  <si>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</si>
  <si>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</si>
  <si>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</si>
  <si>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</si>
  <si>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</si>
  <si>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</si>
  <si>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</si>
  <si>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</si>
  <si>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</si>
  <si>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</si>
  <si>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</si>
  <si>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</si>
  <si>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</si>
  <si>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</si>
  <si>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</si>
  <si>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</si>
  <si>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</si>
  <si>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</si>
  <si>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</si>
  <si>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</si>
  <si>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</si>
  <si>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</si>
  <si>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</si>
  <si>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</si>
  <si>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</si>
  <si>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</si>
  <si>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</si>
  <si>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</si>
  <si>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</si>
  <si>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</si>
  <si>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</si>
  <si>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</si>
  <si>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</si>
  <si>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</si>
  <si>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</si>
  <si>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</si>
  <si>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</si>
  <si>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</si>
  <si>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</si>
  <si>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</si>
  <si>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</si>
  <si>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</si>
  <si>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</si>
  <si>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</si>
  <si>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</si>
  <si>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</si>
  <si>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</si>
  <si>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</si>
  <si>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</si>
  <si>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</si>
  <si>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</si>
  <si>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</si>
  <si>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</si>
  <si>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</si>
  <si>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</si>
  <si>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</si>
  <si>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</si>
  <si>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</si>
  <si>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</si>
  <si>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</si>
  <si>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</si>
  <si>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</si>
  <si>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</si>
  <si>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</si>
  <si>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</si>
  <si>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</si>
  <si>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</si>
  <si>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</si>
  <si>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</si>
  <si>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</si>
  <si>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</si>
  <si>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</si>
  <si>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</si>
  <si>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</si>
  <si>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</si>
  <si>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</si>
  <si>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</si>
  <si>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</si>
  <si>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</si>
  <si>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</si>
  <si>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</si>
  <si>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</si>
  <si>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</si>
  <si>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</si>
  <si>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</si>
  <si>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</si>
  <si>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</si>
  <si>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</si>
  <si>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</si>
  <si>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</si>
  <si>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</si>
  <si>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</si>
  <si>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</si>
  <si>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</si>
  <si>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"О бюджете муниципального образования Кимовский район на 2022 год и на плановый период 2023 и 2024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</si>
  <si>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2022 год и на плановый период 2023 и 2024 годов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</si>
  <si>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</si>
  <si>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</si>
  <si>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</si>
  <si>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</si>
  <si>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</si>
  <si>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</si>
  <si>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</si>
  <si>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</si>
  <si>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</si>
  <si>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</si>
  <si>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</si>
  <si>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</si>
  <si>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</si>
  <si>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</si>
  <si>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</si>
  <si>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</si>
  <si>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</si>
  <si>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</si>
  <si>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</si>
  <si>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</si>
  <si>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</si>
  <si>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</si>
  <si>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</si>
  <si>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</si>
  <si>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</si>
  <si>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</si>
  <si>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</si>
  <si>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</si>
  <si>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</si>
  <si>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</si>
  <si>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</si>
  <si>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</si>
  <si>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</si>
  <si>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</si>
  <si>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</si>
  <si>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</si>
  <si>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</si>
  <si>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</si>
  <si>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</si>
  <si>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</si>
  <si>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</si>
  <si>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</si>
  <si>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</si>
  <si>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</si>
  <si>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</si>
  <si>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</si>
  <si>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</si>
  <si>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</si>
  <si>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</si>
  <si>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</si>
  <si>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</si>
  <si>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</si>
  <si>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</si>
  <si>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к решению Собрания представителей муниципального образования Кимовский район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</si>
  <si>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</si>
  <si>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</si>
  <si>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</si>
  <si>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</si>
  <si>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</si>
  <si>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</si>
  <si>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000 2 02 25 519 00 0000 150</t>
  </si>
  <si>
    <t>000 2 02 25 519 05 0000 150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</si>
  <si>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</si>
  <si>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</si>
  <si>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</si>
  <si>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000 2 02 20 299 00 0000 150</t>
  </si>
  <si>
    <t>000 2 02 20 299 05 0000 150</t>
  </si>
  <si>
    <t>000 2 02 20 302 00 0000 150</t>
  </si>
  <si>
    <t>000 2 02 20 302 05 0000 150</t>
  </si>
  <si>
    <t>от 10.12.2021 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</si>
  <si>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</t>
  </si>
  <si>
    <t>000 2 02 45424 00 0000 150</t>
  </si>
  <si>
    <t>000 2 02 45424 05 0000 150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</si>
  <si>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</si>
  <si>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</si>
  <si>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000 2 02 29999 00 0000 150</t>
  </si>
  <si>
    <t>от 24.03.2022   № 71-357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</si>
</sst>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0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2" xfId="9" applyFont="1" applyBorder="1" applyAlignment="1">
      <alignment horizontal="justify" vertical="center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wrapText="1"/>
    </xf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left" vertical="top" wrapText="1"/>
    </xf>
    <xf numFmtId="167" fontId="10" fillId="0" borderId="2" xfId="0" applyNumberFormat="1" applyFont="1" applyBorder="1" applyAlignment="1">
      <alignment horizontal="left" vertical="center" wrapText="1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  <xf numFmtId="0" fontId="2" fillId="0" borderId="2" xfId="7" applyBorder="1" applyAlignment="1">
      <alignment horizontal="center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8"/>
  <sheetViews>
    <sheetView view="pageBreakPreview" zoomScale="60" zoomScaleNormal="55" workbookViewId="0">
      <selection activeCell="C3" sqref="C3:E3"/>
    </sheetView>
  </sheetViews>
  <sheetFormatPr defaultColWidth="9.140625" defaultRowHeight="12.75"/>
  <cols>
    <col min="1" max="1" width="36.28515625" style="2" customWidth="1"/>
    <col min="2" max="2" width="57.5703125" style="2" customWidth="1"/>
    <col min="3" max="3" width="23.28515625" style="2" customWidth="1"/>
    <col min="4" max="4" width="19.5703125" style="2" customWidth="1"/>
    <col min="5" max="5" width="19.140625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18.75">
      <c r="C1" s="76" t="s">
        <v>321</v>
      </c>
      <c r="D1" s="76"/>
      <c r="E1" s="76"/>
    </row>
    <row r="2" spans="1:5" ht="40.15" customHeight="1">
      <c r="C2" s="77" t="s">
        <v>340</v>
      </c>
      <c r="D2" s="77"/>
      <c r="E2" s="77"/>
    </row>
    <row r="3" spans="1:5" ht="18.75">
      <c r="C3" s="76" t="s">
        <v>363</v>
      </c>
      <c r="D3" s="76"/>
      <c r="E3" s="76"/>
    </row>
    <row r="4" spans="1:5" ht="108" customHeight="1">
      <c r="C4" s="77" t="s">
        <v>357</v>
      </c>
      <c r="D4" s="77"/>
      <c r="E4" s="77"/>
    </row>
    <row r="6" spans="1:5" ht="27.75" customHeight="1">
      <c r="A6" s="8"/>
      <c r="B6" s="8"/>
      <c r="C6" s="76" t="s">
        <v>321</v>
      </c>
      <c r="D6" s="76"/>
      <c r="E6" s="76"/>
    </row>
    <row r="7" spans="1:5" ht="39.6" customHeight="1">
      <c r="A7" s="8"/>
      <c r="B7" s="8"/>
      <c r="C7" s="77" t="s">
        <v>340</v>
      </c>
      <c r="D7" s="77"/>
      <c r="E7" s="77"/>
    </row>
    <row r="8" spans="1:5" ht="18" customHeight="1">
      <c r="A8" s="8"/>
      <c r="B8" s="8"/>
      <c r="C8" s="76" t="s">
        <v>356</v>
      </c>
      <c r="D8" s="76"/>
      <c r="E8" s="76"/>
    </row>
    <row r="9" spans="1:5" ht="54.6" customHeight="1">
      <c r="A9" s="8"/>
      <c r="B9" s="8"/>
      <c r="C9" s="77" t="s">
        <v>285</v>
      </c>
      <c r="D9" s="77"/>
      <c r="E9" s="77"/>
    </row>
    <row r="10" spans="1:5" ht="37.15" customHeight="1">
      <c r="A10" s="8"/>
      <c r="B10" s="8"/>
      <c r="C10" s="8"/>
      <c r="D10" s="8"/>
      <c r="E10" s="8"/>
    </row>
    <row r="11" spans="1:5" ht="37.9" customHeight="1">
      <c r="A11" s="78" t="s">
        <v>286</v>
      </c>
      <c r="B11" s="78"/>
      <c r="C11" s="78"/>
      <c r="D11" s="78"/>
      <c r="E11" s="78"/>
    </row>
    <row r="12" spans="1:5" ht="15.75" customHeight="1">
      <c r="A12" s="9"/>
      <c r="B12" s="9"/>
      <c r="C12" s="9"/>
      <c r="D12" s="9"/>
      <c r="E12" s="9"/>
    </row>
    <row r="13" spans="1:5" ht="19.5" customHeight="1">
      <c r="A13" s="10"/>
      <c r="B13" s="10"/>
      <c r="C13" s="10"/>
      <c r="D13" s="10"/>
      <c r="E13" s="11" t="s">
        <v>268</v>
      </c>
    </row>
    <row r="14" spans="1:5" ht="21" customHeight="1">
      <c r="A14" s="12" t="s">
        <v>63</v>
      </c>
      <c r="B14" s="13" t="s">
        <v>109</v>
      </c>
      <c r="C14" s="14" t="s">
        <v>209</v>
      </c>
      <c r="D14" s="14" t="s">
        <v>243</v>
      </c>
      <c r="E14" s="14" t="s">
        <v>287</v>
      </c>
    </row>
    <row r="15" spans="1:5" ht="18.75">
      <c r="A15" s="15">
        <v>1</v>
      </c>
      <c r="B15" s="15">
        <v>2</v>
      </c>
      <c r="C15" s="16">
        <v>3</v>
      </c>
      <c r="D15" s="16">
        <v>4</v>
      </c>
      <c r="E15" s="16">
        <v>5</v>
      </c>
    </row>
    <row r="16" spans="1:5" ht="34.5" customHeight="1">
      <c r="A16" s="17" t="s">
        <v>116</v>
      </c>
      <c r="B16" s="18" t="s">
        <v>117</v>
      </c>
      <c r="C16" s="19">
        <f>+C17+C24+C34+C45+C49+C54+C68+C76+C83+C91+C118</f>
        <v>322711680</v>
      </c>
      <c r="D16" s="19">
        <f>+D17+D24+D34+D45+D49+D54+D68+D76+D83+D91</f>
        <v>331901650</v>
      </c>
      <c r="E16" s="19">
        <f>+E17+E24+E34+E45+E49+E54+E68+E76+E83+E91</f>
        <v>347109120</v>
      </c>
    </row>
    <row r="17" spans="1:5" ht="25.9" customHeight="1">
      <c r="A17" s="17" t="s">
        <v>118</v>
      </c>
      <c r="B17" s="18" t="s">
        <v>119</v>
      </c>
      <c r="C17" s="19">
        <f>+C18</f>
        <v>109088300</v>
      </c>
      <c r="D17" s="19">
        <f t="shared" ref="D17:E17" si="0">+D18</f>
        <v>117131010</v>
      </c>
      <c r="E17" s="19">
        <f t="shared" si="0"/>
        <v>125499520</v>
      </c>
    </row>
    <row r="18" spans="1:5" ht="30" customHeight="1">
      <c r="A18" s="20" t="s">
        <v>0</v>
      </c>
      <c r="B18" s="21" t="s">
        <v>1</v>
      </c>
      <c r="C18" s="22">
        <f>SUM(C19:C23)</f>
        <v>109088300</v>
      </c>
      <c r="D18" s="22">
        <f t="shared" ref="D18:E18" si="1">SUM(D19:D23)</f>
        <v>117131010</v>
      </c>
      <c r="E18" s="22">
        <f t="shared" si="1"/>
        <v>125499520</v>
      </c>
    </row>
    <row r="19" spans="1:5" ht="117" customHeight="1">
      <c r="A19" s="20" t="s">
        <v>2</v>
      </c>
      <c r="B19" s="23" t="s">
        <v>210</v>
      </c>
      <c r="C19" s="24">
        <v>102409700</v>
      </c>
      <c r="D19" s="24">
        <v>110090720</v>
      </c>
      <c r="E19" s="24">
        <v>118083280</v>
      </c>
    </row>
    <row r="20" spans="1:5" ht="178.5" customHeight="1">
      <c r="A20" s="20" t="s">
        <v>3</v>
      </c>
      <c r="B20" s="25" t="s">
        <v>136</v>
      </c>
      <c r="C20" s="24">
        <v>1324920</v>
      </c>
      <c r="D20" s="24">
        <v>1424220</v>
      </c>
      <c r="E20" s="24">
        <v>1527720</v>
      </c>
    </row>
    <row r="21" spans="1:5" ht="85.5" customHeight="1">
      <c r="A21" s="20" t="s">
        <v>68</v>
      </c>
      <c r="B21" s="26" t="s">
        <v>69</v>
      </c>
      <c r="C21" s="24">
        <v>341480</v>
      </c>
      <c r="D21" s="24">
        <v>367380</v>
      </c>
      <c r="E21" s="24">
        <v>394140</v>
      </c>
    </row>
    <row r="22" spans="1:5" ht="137.25" customHeight="1">
      <c r="A22" s="20" t="s">
        <v>4</v>
      </c>
      <c r="B22" s="23" t="s">
        <v>211</v>
      </c>
      <c r="C22" s="24">
        <v>3667450</v>
      </c>
      <c r="D22" s="24">
        <v>3803150</v>
      </c>
      <c r="E22" s="24">
        <v>3943870</v>
      </c>
    </row>
    <row r="23" spans="1:5" ht="156.75" customHeight="1">
      <c r="A23" s="20" t="s">
        <v>288</v>
      </c>
      <c r="B23" s="25" t="s">
        <v>289</v>
      </c>
      <c r="C23" s="24">
        <v>1344750</v>
      </c>
      <c r="D23" s="24">
        <v>1445540</v>
      </c>
      <c r="E23" s="24">
        <v>1550510</v>
      </c>
    </row>
    <row r="24" spans="1:5" ht="58.15" customHeight="1">
      <c r="A24" s="17" t="s">
        <v>5</v>
      </c>
      <c r="B24" s="18" t="s">
        <v>6</v>
      </c>
      <c r="C24" s="27">
        <f>+C25</f>
        <v>89785820</v>
      </c>
      <c r="D24" s="27">
        <f>+D25</f>
        <v>90006360</v>
      </c>
      <c r="E24" s="27">
        <f>+E25</f>
        <v>94088400</v>
      </c>
    </row>
    <row r="25" spans="1:5" ht="57.6" customHeight="1">
      <c r="A25" s="20" t="s">
        <v>7</v>
      </c>
      <c r="B25" s="21" t="s">
        <v>8</v>
      </c>
      <c r="C25" s="24">
        <f>SUM(C26+C28+C30+C32)</f>
        <v>89785820</v>
      </c>
      <c r="D25" s="24">
        <f t="shared" ref="D25:E25" si="2">SUM(D26+D28+D30+D32)</f>
        <v>90006360</v>
      </c>
      <c r="E25" s="24">
        <f t="shared" si="2"/>
        <v>94088400</v>
      </c>
    </row>
    <row r="26" spans="1:5" ht="115.5" customHeight="1">
      <c r="A26" s="20" t="s">
        <v>91</v>
      </c>
      <c r="B26" s="26" t="s">
        <v>92</v>
      </c>
      <c r="C26" s="24">
        <f>SUM(C27)</f>
        <v>40594930</v>
      </c>
      <c r="D26" s="24">
        <f t="shared" ref="D26:E26" si="3">SUM(D27)</f>
        <v>40268630</v>
      </c>
      <c r="E26" s="24">
        <f t="shared" si="3"/>
        <v>41425930</v>
      </c>
    </row>
    <row r="27" spans="1:5" ht="181.9" customHeight="1">
      <c r="A27" s="20" t="s">
        <v>212</v>
      </c>
      <c r="B27" s="23" t="s">
        <v>290</v>
      </c>
      <c r="C27" s="24">
        <v>40594930</v>
      </c>
      <c r="D27" s="24">
        <v>40268630</v>
      </c>
      <c r="E27" s="24">
        <v>41425930</v>
      </c>
    </row>
    <row r="28" spans="1:5" ht="133.5" customHeight="1">
      <c r="A28" s="20" t="s">
        <v>93</v>
      </c>
      <c r="B28" s="25" t="s">
        <v>94</v>
      </c>
      <c r="C28" s="28">
        <f>SUM(C29)</f>
        <v>224710</v>
      </c>
      <c r="D28" s="28">
        <f t="shared" ref="D28:E28" si="4">SUM(D29)</f>
        <v>225560</v>
      </c>
      <c r="E28" s="28">
        <f t="shared" si="4"/>
        <v>239360</v>
      </c>
    </row>
    <row r="29" spans="1:5" ht="199.9" customHeight="1">
      <c r="A29" s="20" t="s">
        <v>213</v>
      </c>
      <c r="B29" s="29" t="s">
        <v>291</v>
      </c>
      <c r="C29" s="24">
        <v>224710</v>
      </c>
      <c r="D29" s="24">
        <v>225560</v>
      </c>
      <c r="E29" s="24">
        <v>239360</v>
      </c>
    </row>
    <row r="30" spans="1:5" ht="109.9" customHeight="1">
      <c r="A30" s="30" t="s">
        <v>95</v>
      </c>
      <c r="B30" s="26" t="s">
        <v>96</v>
      </c>
      <c r="C30" s="24">
        <f>SUM(C31)</f>
        <v>54056570</v>
      </c>
      <c r="D30" s="24">
        <f t="shared" ref="D30:E30" si="5">SUM(D31)</f>
        <v>54502060</v>
      </c>
      <c r="E30" s="24">
        <f t="shared" si="5"/>
        <v>57739460</v>
      </c>
    </row>
    <row r="31" spans="1:5" ht="190.5" customHeight="1">
      <c r="A31" s="30" t="s">
        <v>214</v>
      </c>
      <c r="B31" s="23" t="s">
        <v>292</v>
      </c>
      <c r="C31" s="24">
        <v>54056570</v>
      </c>
      <c r="D31" s="24">
        <v>54502060</v>
      </c>
      <c r="E31" s="24">
        <v>57739460</v>
      </c>
    </row>
    <row r="32" spans="1:5" ht="118.5" customHeight="1">
      <c r="A32" s="30" t="s">
        <v>97</v>
      </c>
      <c r="B32" s="26" t="s">
        <v>98</v>
      </c>
      <c r="C32" s="24">
        <f>SUM(C33)</f>
        <v>-5090390</v>
      </c>
      <c r="D32" s="24">
        <f t="shared" ref="D32:E32" si="6">SUM(D33)</f>
        <v>-4989890</v>
      </c>
      <c r="E32" s="24">
        <f t="shared" si="6"/>
        <v>-5316350</v>
      </c>
    </row>
    <row r="33" spans="1:5" ht="192.75" customHeight="1">
      <c r="A33" s="30" t="s">
        <v>215</v>
      </c>
      <c r="B33" s="25" t="s">
        <v>293</v>
      </c>
      <c r="C33" s="24">
        <v>-5090390</v>
      </c>
      <c r="D33" s="24">
        <v>-4989890</v>
      </c>
      <c r="E33" s="24">
        <v>-5316350</v>
      </c>
    </row>
    <row r="34" spans="1:5" ht="25.5" customHeight="1">
      <c r="A34" s="17" t="s">
        <v>9</v>
      </c>
      <c r="B34" s="31" t="s">
        <v>10</v>
      </c>
      <c r="C34" s="27">
        <f>SUM(C35,C40,C42,C44)</f>
        <v>57472640</v>
      </c>
      <c r="D34" s="27">
        <f t="shared" ref="D34:E34" si="7">SUM(D35,D40,D42,D44)</f>
        <v>59748030</v>
      </c>
      <c r="E34" s="27">
        <f t="shared" si="7"/>
        <v>62125180</v>
      </c>
    </row>
    <row r="35" spans="1:5" ht="37.5" customHeight="1">
      <c r="A35" s="20" t="s">
        <v>56</v>
      </c>
      <c r="B35" s="26" t="s">
        <v>134</v>
      </c>
      <c r="C35" s="24">
        <f>SUM(C36+C38)</f>
        <v>51665890</v>
      </c>
      <c r="D35" s="24">
        <f>SUM(D36+D38)</f>
        <v>53737690</v>
      </c>
      <c r="E35" s="24">
        <f>SUM(E36+E38)</f>
        <v>55887210</v>
      </c>
    </row>
    <row r="36" spans="1:5" ht="57" customHeight="1">
      <c r="A36" s="20" t="s">
        <v>64</v>
      </c>
      <c r="B36" s="32" t="s">
        <v>137</v>
      </c>
      <c r="C36" s="24">
        <f>SUM(C37)</f>
        <v>35333670</v>
      </c>
      <c r="D36" s="24">
        <f>SUM(D37)</f>
        <v>36750550</v>
      </c>
      <c r="E36" s="24">
        <f>SUM(E37)</f>
        <v>38220580</v>
      </c>
    </row>
    <row r="37" spans="1:5" ht="60" customHeight="1">
      <c r="A37" s="20" t="s">
        <v>70</v>
      </c>
      <c r="B37" s="26" t="s">
        <v>137</v>
      </c>
      <c r="C37" s="24">
        <v>35333670</v>
      </c>
      <c r="D37" s="24">
        <v>36750550</v>
      </c>
      <c r="E37" s="24">
        <v>38220580</v>
      </c>
    </row>
    <row r="38" spans="1:5" ht="57" customHeight="1">
      <c r="A38" s="20" t="s">
        <v>65</v>
      </c>
      <c r="B38" s="26" t="s">
        <v>135</v>
      </c>
      <c r="C38" s="24">
        <f>SUM(C39)</f>
        <v>16332220</v>
      </c>
      <c r="D38" s="24">
        <f>SUM(D39)</f>
        <v>16987140</v>
      </c>
      <c r="E38" s="24">
        <f>SUM(E39)</f>
        <v>17666630</v>
      </c>
    </row>
    <row r="39" spans="1:5" ht="94.15" customHeight="1">
      <c r="A39" s="20" t="s">
        <v>71</v>
      </c>
      <c r="B39" s="33" t="s">
        <v>138</v>
      </c>
      <c r="C39" s="24">
        <v>16332220</v>
      </c>
      <c r="D39" s="24">
        <v>16987140</v>
      </c>
      <c r="E39" s="24">
        <v>17666630</v>
      </c>
    </row>
    <row r="40" spans="1:5" ht="26.25" customHeight="1">
      <c r="A40" s="20" t="s">
        <v>11</v>
      </c>
      <c r="B40" s="34" t="s">
        <v>12</v>
      </c>
      <c r="C40" s="24">
        <f>SUM(C41)</f>
        <v>1713850</v>
      </c>
      <c r="D40" s="24">
        <f>SUM(D41)</f>
        <v>1753250</v>
      </c>
      <c r="E40" s="24">
        <f>SUM(E41)</f>
        <v>1810590</v>
      </c>
    </row>
    <row r="41" spans="1:5" ht="24" customHeight="1">
      <c r="A41" s="20" t="s">
        <v>72</v>
      </c>
      <c r="B41" s="34" t="s">
        <v>12</v>
      </c>
      <c r="C41" s="24">
        <v>1713850</v>
      </c>
      <c r="D41" s="24">
        <v>1753250</v>
      </c>
      <c r="E41" s="24">
        <v>1810590</v>
      </c>
    </row>
    <row r="42" spans="1:5" ht="42.75" customHeight="1">
      <c r="A42" s="20" t="s">
        <v>78</v>
      </c>
      <c r="B42" s="26" t="s">
        <v>46</v>
      </c>
      <c r="C42" s="24">
        <f>SUM(C43)</f>
        <v>3474610</v>
      </c>
      <c r="D42" s="24">
        <f>SUM(D43)</f>
        <v>3613940</v>
      </c>
      <c r="E42" s="24">
        <f>SUM(E43)</f>
        <v>3758500</v>
      </c>
    </row>
    <row r="43" spans="1:5" ht="57" customHeight="1">
      <c r="A43" s="20" t="s">
        <v>79</v>
      </c>
      <c r="B43" s="26" t="s">
        <v>216</v>
      </c>
      <c r="C43" s="24">
        <v>3474610</v>
      </c>
      <c r="D43" s="24">
        <v>3613940</v>
      </c>
      <c r="E43" s="24">
        <v>3758500</v>
      </c>
    </row>
    <row r="44" spans="1:5" ht="27.75" customHeight="1">
      <c r="A44" s="20" t="s">
        <v>304</v>
      </c>
      <c r="B44" s="32" t="s">
        <v>303</v>
      </c>
      <c r="C44" s="24">
        <v>618290</v>
      </c>
      <c r="D44" s="24">
        <v>643150</v>
      </c>
      <c r="E44" s="24">
        <v>668880</v>
      </c>
    </row>
    <row r="45" spans="1:5" ht="18.75">
      <c r="A45" s="17" t="s">
        <v>13</v>
      </c>
      <c r="B45" s="18" t="s">
        <v>14</v>
      </c>
      <c r="C45" s="27">
        <f>+C46</f>
        <v>12826530</v>
      </c>
      <c r="D45" s="27">
        <f>+D46</f>
        <v>12857110</v>
      </c>
      <c r="E45" s="27">
        <f>+E46</f>
        <v>13309680</v>
      </c>
    </row>
    <row r="46" spans="1:5" ht="18.75">
      <c r="A46" s="20" t="s">
        <v>15</v>
      </c>
      <c r="B46" s="34" t="s">
        <v>16</v>
      </c>
      <c r="C46" s="24">
        <f>+C47+C48</f>
        <v>12826530</v>
      </c>
      <c r="D46" s="24">
        <f>+D47+D48</f>
        <v>12857110</v>
      </c>
      <c r="E46" s="24">
        <f>+E47+E48</f>
        <v>13309680</v>
      </c>
    </row>
    <row r="47" spans="1:5" ht="45" customHeight="1">
      <c r="A47" s="20" t="s">
        <v>17</v>
      </c>
      <c r="B47" s="34" t="s">
        <v>18</v>
      </c>
      <c r="C47" s="24">
        <v>12826530</v>
      </c>
      <c r="D47" s="24">
        <v>12857110</v>
      </c>
      <c r="E47" s="24">
        <v>13309680</v>
      </c>
    </row>
    <row r="48" spans="1:5" ht="56.25" hidden="1">
      <c r="A48" s="20" t="s">
        <v>19</v>
      </c>
      <c r="B48" s="34" t="s">
        <v>20</v>
      </c>
      <c r="C48" s="24"/>
      <c r="D48" s="24"/>
      <c r="E48" s="24"/>
    </row>
    <row r="49" spans="1:5" ht="22.15" customHeight="1">
      <c r="A49" s="17" t="s">
        <v>21</v>
      </c>
      <c r="B49" s="18" t="s">
        <v>22</v>
      </c>
      <c r="C49" s="27">
        <f>SUM(C50+C52)</f>
        <v>5314870</v>
      </c>
      <c r="D49" s="27">
        <f>SUM(D50+D52)</f>
        <v>5556700</v>
      </c>
      <c r="E49" s="27">
        <f>SUM(E50+E52)</f>
        <v>5809530</v>
      </c>
    </row>
    <row r="50" spans="1:5" ht="57" customHeight="1">
      <c r="A50" s="20" t="s">
        <v>73</v>
      </c>
      <c r="B50" s="35" t="s">
        <v>74</v>
      </c>
      <c r="C50" s="24">
        <f>SUM(C51)</f>
        <v>5314870</v>
      </c>
      <c r="D50" s="24">
        <f>SUM(D51)</f>
        <v>5556700</v>
      </c>
      <c r="E50" s="24">
        <f>SUM(E51)</f>
        <v>5809530</v>
      </c>
    </row>
    <row r="51" spans="1:5" ht="73.900000000000006" customHeight="1">
      <c r="A51" s="20" t="s">
        <v>66</v>
      </c>
      <c r="B51" s="33" t="s">
        <v>139</v>
      </c>
      <c r="C51" s="24">
        <v>5314870</v>
      </c>
      <c r="D51" s="24">
        <v>5556700</v>
      </c>
      <c r="E51" s="24">
        <v>5809530</v>
      </c>
    </row>
    <row r="52" spans="1:5" ht="54.6" hidden="1" customHeight="1">
      <c r="A52" s="20" t="s">
        <v>23</v>
      </c>
      <c r="B52" s="26" t="s">
        <v>24</v>
      </c>
      <c r="C52" s="24">
        <f>SUM(C53)</f>
        <v>0</v>
      </c>
      <c r="D52" s="24">
        <f>SUM(D53)</f>
        <v>0</v>
      </c>
      <c r="E52" s="24">
        <f>SUM(E53)</f>
        <v>0</v>
      </c>
    </row>
    <row r="53" spans="1:5" ht="39" hidden="1" customHeight="1">
      <c r="A53" s="20" t="s">
        <v>75</v>
      </c>
      <c r="B53" s="32" t="s">
        <v>140</v>
      </c>
      <c r="C53" s="24"/>
      <c r="D53" s="24"/>
      <c r="E53" s="24"/>
    </row>
    <row r="54" spans="1:5" ht="72" customHeight="1">
      <c r="A54" s="17" t="s">
        <v>27</v>
      </c>
      <c r="B54" s="31" t="s">
        <v>28</v>
      </c>
      <c r="C54" s="27">
        <f>+C55+C57+C65</f>
        <v>8288600</v>
      </c>
      <c r="D54" s="27">
        <f t="shared" ref="D54:E54" si="8">+D55+D57+D65</f>
        <v>8223600</v>
      </c>
      <c r="E54" s="27">
        <f t="shared" si="8"/>
        <v>8108600</v>
      </c>
    </row>
    <row r="55" spans="1:5" ht="34.9" hidden="1" customHeight="1">
      <c r="A55" s="20" t="s">
        <v>29</v>
      </c>
      <c r="B55" s="34" t="s">
        <v>30</v>
      </c>
      <c r="C55" s="24">
        <f>+C56</f>
        <v>0</v>
      </c>
      <c r="D55" s="24">
        <f>+D56</f>
        <v>0</v>
      </c>
      <c r="E55" s="24">
        <f>+E56</f>
        <v>0</v>
      </c>
    </row>
    <row r="56" spans="1:5" ht="55.9" hidden="1" customHeight="1">
      <c r="A56" s="20" t="s">
        <v>99</v>
      </c>
      <c r="B56" s="34" t="s">
        <v>141</v>
      </c>
      <c r="C56" s="24"/>
      <c r="D56" s="24"/>
      <c r="E56" s="24"/>
    </row>
    <row r="57" spans="1:5" ht="132.6" customHeight="1">
      <c r="A57" s="20" t="s">
        <v>31</v>
      </c>
      <c r="B57" s="25" t="s">
        <v>76</v>
      </c>
      <c r="C57" s="24">
        <f>+C58+C61+C63</f>
        <v>7828600</v>
      </c>
      <c r="D57" s="24">
        <f t="shared" ref="D57:E57" si="9">+D58+D61+D63</f>
        <v>7753600</v>
      </c>
      <c r="E57" s="24">
        <f t="shared" si="9"/>
        <v>7628600</v>
      </c>
    </row>
    <row r="58" spans="1:5" ht="93" customHeight="1">
      <c r="A58" s="20" t="s">
        <v>32</v>
      </c>
      <c r="B58" s="26" t="s">
        <v>33</v>
      </c>
      <c r="C58" s="24">
        <f>SUM(C59:C60)</f>
        <v>6800000</v>
      </c>
      <c r="D58" s="24">
        <f t="shared" ref="D58:E58" si="10">SUM(D59:D60)</f>
        <v>6725000</v>
      </c>
      <c r="E58" s="24">
        <f t="shared" si="10"/>
        <v>6600000</v>
      </c>
    </row>
    <row r="59" spans="1:5" ht="149.44999999999999" customHeight="1">
      <c r="A59" s="20" t="s">
        <v>143</v>
      </c>
      <c r="B59" s="23" t="s">
        <v>142</v>
      </c>
      <c r="C59" s="24">
        <v>4150000</v>
      </c>
      <c r="D59" s="24">
        <v>4100000</v>
      </c>
      <c r="E59" s="24">
        <v>4000000</v>
      </c>
    </row>
    <row r="60" spans="1:5" ht="129.6" customHeight="1">
      <c r="A60" s="20" t="s">
        <v>123</v>
      </c>
      <c r="B60" s="25" t="s">
        <v>124</v>
      </c>
      <c r="C60" s="24">
        <v>2650000</v>
      </c>
      <c r="D60" s="24">
        <v>2625000</v>
      </c>
      <c r="E60" s="24">
        <v>2600000</v>
      </c>
    </row>
    <row r="61" spans="1:5" ht="149.25" customHeight="1">
      <c r="A61" s="20" t="s">
        <v>34</v>
      </c>
      <c r="B61" s="23" t="s">
        <v>294</v>
      </c>
      <c r="C61" s="24">
        <f>SUM(C62)</f>
        <v>102000</v>
      </c>
      <c r="D61" s="24">
        <f>SUM(D62)</f>
        <v>102000</v>
      </c>
      <c r="E61" s="24">
        <f>SUM(E62)</f>
        <v>102000</v>
      </c>
    </row>
    <row r="62" spans="1:5" ht="114.75" customHeight="1">
      <c r="A62" s="20" t="s">
        <v>67</v>
      </c>
      <c r="B62" s="32" t="s">
        <v>144</v>
      </c>
      <c r="C62" s="24">
        <v>102000</v>
      </c>
      <c r="D62" s="24">
        <v>102000</v>
      </c>
      <c r="E62" s="24">
        <v>102000</v>
      </c>
    </row>
    <row r="63" spans="1:5" ht="81" customHeight="1">
      <c r="A63" s="20" t="s">
        <v>80</v>
      </c>
      <c r="B63" s="26" t="s">
        <v>81</v>
      </c>
      <c r="C63" s="24">
        <f>+C64</f>
        <v>926600</v>
      </c>
      <c r="D63" s="24">
        <f>+D64</f>
        <v>926600</v>
      </c>
      <c r="E63" s="24">
        <f>+E64</f>
        <v>926600</v>
      </c>
    </row>
    <row r="64" spans="1:5" ht="55.9" customHeight="1">
      <c r="A64" s="20" t="s">
        <v>82</v>
      </c>
      <c r="B64" s="26" t="s">
        <v>47</v>
      </c>
      <c r="C64" s="24">
        <v>926600</v>
      </c>
      <c r="D64" s="24">
        <v>926600</v>
      </c>
      <c r="E64" s="24">
        <v>926600</v>
      </c>
    </row>
    <row r="65" spans="1:5" ht="126.6" customHeight="1">
      <c r="A65" s="20" t="s">
        <v>125</v>
      </c>
      <c r="B65" s="25" t="s">
        <v>126</v>
      </c>
      <c r="C65" s="24">
        <f>SUM(C66)</f>
        <v>460000</v>
      </c>
      <c r="D65" s="24">
        <f t="shared" ref="D65:E66" si="11">SUM(D66)</f>
        <v>470000</v>
      </c>
      <c r="E65" s="24">
        <f t="shared" si="11"/>
        <v>480000</v>
      </c>
    </row>
    <row r="66" spans="1:5" ht="135.75" customHeight="1">
      <c r="A66" s="20" t="s">
        <v>127</v>
      </c>
      <c r="B66" s="36" t="s">
        <v>128</v>
      </c>
      <c r="C66" s="24">
        <f>SUM(C67)</f>
        <v>460000</v>
      </c>
      <c r="D66" s="24">
        <f t="shared" si="11"/>
        <v>470000</v>
      </c>
      <c r="E66" s="24">
        <f t="shared" si="11"/>
        <v>480000</v>
      </c>
    </row>
    <row r="67" spans="1:5" ht="130.5" customHeight="1">
      <c r="A67" s="20" t="s">
        <v>129</v>
      </c>
      <c r="B67" s="32" t="s">
        <v>130</v>
      </c>
      <c r="C67" s="24">
        <v>460000</v>
      </c>
      <c r="D67" s="24">
        <v>470000</v>
      </c>
      <c r="E67" s="24">
        <v>480000</v>
      </c>
    </row>
    <row r="68" spans="1:5" ht="44.45" customHeight="1">
      <c r="A68" s="17" t="s">
        <v>35</v>
      </c>
      <c r="B68" s="18" t="s">
        <v>36</v>
      </c>
      <c r="C68" s="27">
        <f>SUM(C69)</f>
        <v>48180</v>
      </c>
      <c r="D68" s="27">
        <f t="shared" ref="D68:E68" si="12">SUM(D69)</f>
        <v>48180</v>
      </c>
      <c r="E68" s="27">
        <f t="shared" si="12"/>
        <v>48180</v>
      </c>
    </row>
    <row r="69" spans="1:5" ht="39" customHeight="1">
      <c r="A69" s="20" t="s">
        <v>37</v>
      </c>
      <c r="B69" s="34" t="s">
        <v>38</v>
      </c>
      <c r="C69" s="24">
        <f>SUM(C70+C71+C72+C75)</f>
        <v>48180</v>
      </c>
      <c r="D69" s="24">
        <f t="shared" ref="D69:E69" si="13">SUM(D70+D71+D72+D75)</f>
        <v>48180</v>
      </c>
      <c r="E69" s="24">
        <f t="shared" si="13"/>
        <v>48180</v>
      </c>
    </row>
    <row r="70" spans="1:5" ht="39" customHeight="1">
      <c r="A70" s="20" t="s">
        <v>101</v>
      </c>
      <c r="B70" s="26" t="s">
        <v>217</v>
      </c>
      <c r="C70" s="24">
        <v>20370</v>
      </c>
      <c r="D70" s="24">
        <v>20370</v>
      </c>
      <c r="E70" s="24">
        <v>20370</v>
      </c>
    </row>
    <row r="71" spans="1:5" ht="39" customHeight="1">
      <c r="A71" s="20" t="s">
        <v>306</v>
      </c>
      <c r="B71" s="26" t="s">
        <v>305</v>
      </c>
      <c r="C71" s="24">
        <v>110</v>
      </c>
      <c r="D71" s="24">
        <v>110</v>
      </c>
      <c r="E71" s="24">
        <v>110</v>
      </c>
    </row>
    <row r="72" spans="1:5" ht="38.25" customHeight="1">
      <c r="A72" s="20" t="s">
        <v>102</v>
      </c>
      <c r="B72" s="26" t="s">
        <v>103</v>
      </c>
      <c r="C72" s="24">
        <f>SUM(C73:C74)</f>
        <v>27700</v>
      </c>
      <c r="D72" s="24">
        <f t="shared" ref="D72:E72" si="14">SUM(D73:D74)</f>
        <v>27700</v>
      </c>
      <c r="E72" s="24">
        <f t="shared" si="14"/>
        <v>27700</v>
      </c>
    </row>
    <row r="73" spans="1:5" ht="31.9" customHeight="1">
      <c r="A73" s="20" t="s">
        <v>155</v>
      </c>
      <c r="B73" s="37" t="s">
        <v>156</v>
      </c>
      <c r="C73" s="24">
        <v>27700</v>
      </c>
      <c r="D73" s="24">
        <v>27700</v>
      </c>
      <c r="E73" s="24">
        <v>27700</v>
      </c>
    </row>
    <row r="74" spans="1:5" ht="38.25" hidden="1" customHeight="1">
      <c r="A74" s="38" t="s">
        <v>232</v>
      </c>
      <c r="B74" s="39" t="s">
        <v>233</v>
      </c>
      <c r="C74" s="24"/>
      <c r="D74" s="24"/>
      <c r="E74" s="24"/>
    </row>
    <row r="75" spans="1:5" ht="76.900000000000006" hidden="1" customHeight="1">
      <c r="A75" s="38" t="s">
        <v>244</v>
      </c>
      <c r="B75" s="40" t="s">
        <v>245</v>
      </c>
      <c r="C75" s="24"/>
      <c r="D75" s="24"/>
      <c r="E75" s="24"/>
    </row>
    <row r="76" spans="1:5" ht="68.25" customHeight="1">
      <c r="A76" s="17" t="s">
        <v>39</v>
      </c>
      <c r="B76" s="18" t="s">
        <v>172</v>
      </c>
      <c r="C76" s="27">
        <f>SUM(C78+C80)</f>
        <v>32577150</v>
      </c>
      <c r="D76" s="27">
        <f>SUM(D78+D80)</f>
        <v>34107500</v>
      </c>
      <c r="E76" s="27">
        <f>SUM(E78+E80)</f>
        <v>34208000</v>
      </c>
    </row>
    <row r="77" spans="1:5" ht="22.5" customHeight="1">
      <c r="A77" s="20" t="s">
        <v>173</v>
      </c>
      <c r="B77" s="34" t="s">
        <v>83</v>
      </c>
      <c r="C77" s="24">
        <f t="shared" ref="C77:E78" si="15">SUM(C78)</f>
        <v>32388150</v>
      </c>
      <c r="D77" s="24">
        <f t="shared" si="15"/>
        <v>33906000</v>
      </c>
      <c r="E77" s="24">
        <f t="shared" si="15"/>
        <v>34006000</v>
      </c>
    </row>
    <row r="78" spans="1:5" ht="38.25" customHeight="1">
      <c r="A78" s="20" t="s">
        <v>84</v>
      </c>
      <c r="B78" s="34" t="s">
        <v>85</v>
      </c>
      <c r="C78" s="24">
        <f t="shared" si="15"/>
        <v>32388150</v>
      </c>
      <c r="D78" s="24">
        <f t="shared" si="15"/>
        <v>33906000</v>
      </c>
      <c r="E78" s="24">
        <f t="shared" si="15"/>
        <v>34006000</v>
      </c>
    </row>
    <row r="79" spans="1:5" ht="60" customHeight="1">
      <c r="A79" s="20" t="s">
        <v>86</v>
      </c>
      <c r="B79" s="32" t="s">
        <v>145</v>
      </c>
      <c r="C79" s="24">
        <v>32388150</v>
      </c>
      <c r="D79" s="24">
        <v>33906000</v>
      </c>
      <c r="E79" s="24">
        <v>34006000</v>
      </c>
    </row>
    <row r="80" spans="1:5" ht="26.25" customHeight="1">
      <c r="A80" s="20" t="s">
        <v>40</v>
      </c>
      <c r="B80" s="34" t="s">
        <v>104</v>
      </c>
      <c r="C80" s="24">
        <f t="shared" ref="C80:E81" si="16">SUM(C81)</f>
        <v>189000</v>
      </c>
      <c r="D80" s="24">
        <f t="shared" si="16"/>
        <v>201500</v>
      </c>
      <c r="E80" s="24">
        <f t="shared" si="16"/>
        <v>202000</v>
      </c>
    </row>
    <row r="81" spans="1:5" ht="54.6" customHeight="1">
      <c r="A81" s="20" t="s">
        <v>87</v>
      </c>
      <c r="B81" s="26" t="s">
        <v>88</v>
      </c>
      <c r="C81" s="24">
        <f t="shared" si="16"/>
        <v>189000</v>
      </c>
      <c r="D81" s="24">
        <f t="shared" si="16"/>
        <v>201500</v>
      </c>
      <c r="E81" s="24">
        <f t="shared" si="16"/>
        <v>202000</v>
      </c>
    </row>
    <row r="82" spans="1:5" ht="57" customHeight="1">
      <c r="A82" s="20" t="s">
        <v>89</v>
      </c>
      <c r="B82" s="32" t="s">
        <v>146</v>
      </c>
      <c r="C82" s="24">
        <v>189000</v>
      </c>
      <c r="D82" s="24">
        <v>201500</v>
      </c>
      <c r="E82" s="24">
        <v>202000</v>
      </c>
    </row>
    <row r="83" spans="1:5" ht="43.15" customHeight="1">
      <c r="A83" s="17" t="s">
        <v>41</v>
      </c>
      <c r="B83" s="31" t="s">
        <v>42</v>
      </c>
      <c r="C83" s="27">
        <f>+C84+C87</f>
        <v>5000000</v>
      </c>
      <c r="D83" s="27">
        <f>+D84+D87</f>
        <v>2065000</v>
      </c>
      <c r="E83" s="27">
        <f>+E84+E87</f>
        <v>1750000</v>
      </c>
    </row>
    <row r="84" spans="1:5" ht="121.5" hidden="1" customHeight="1">
      <c r="A84" s="20" t="s">
        <v>43</v>
      </c>
      <c r="B84" s="23" t="s">
        <v>132</v>
      </c>
      <c r="C84" s="24">
        <f t="shared" ref="C84:E85" si="17">+C85</f>
        <v>0</v>
      </c>
      <c r="D84" s="24">
        <f t="shared" si="17"/>
        <v>0</v>
      </c>
      <c r="E84" s="24">
        <f t="shared" si="17"/>
        <v>0</v>
      </c>
    </row>
    <row r="85" spans="1:5" ht="122.45" hidden="1" customHeight="1">
      <c r="A85" s="20" t="s">
        <v>105</v>
      </c>
      <c r="B85" s="23" t="s">
        <v>133</v>
      </c>
      <c r="C85" s="24">
        <f t="shared" si="17"/>
        <v>0</v>
      </c>
      <c r="D85" s="24">
        <f t="shared" si="17"/>
        <v>0</v>
      </c>
      <c r="E85" s="24">
        <f t="shared" si="17"/>
        <v>0</v>
      </c>
    </row>
    <row r="86" spans="1:5" ht="142.15" hidden="1" customHeight="1">
      <c r="A86" s="20" t="s">
        <v>106</v>
      </c>
      <c r="B86" s="23" t="s">
        <v>147</v>
      </c>
      <c r="C86" s="24"/>
      <c r="D86" s="24"/>
      <c r="E86" s="24"/>
    </row>
    <row r="87" spans="1:5" ht="57" customHeight="1">
      <c r="A87" s="20" t="s">
        <v>44</v>
      </c>
      <c r="B87" s="33" t="s">
        <v>100</v>
      </c>
      <c r="C87" s="24">
        <f>+C88</f>
        <v>5000000</v>
      </c>
      <c r="D87" s="24">
        <f>+D88</f>
        <v>2065000</v>
      </c>
      <c r="E87" s="24">
        <f>+E88</f>
        <v>1750000</v>
      </c>
    </row>
    <row r="88" spans="1:5" ht="57" customHeight="1">
      <c r="A88" s="20" t="s">
        <v>45</v>
      </c>
      <c r="B88" s="26" t="s">
        <v>107</v>
      </c>
      <c r="C88" s="24">
        <f t="shared" ref="C88:E88" si="18">SUM(C89:C90)</f>
        <v>5000000</v>
      </c>
      <c r="D88" s="24">
        <f t="shared" si="18"/>
        <v>2065000</v>
      </c>
      <c r="E88" s="24">
        <f t="shared" si="18"/>
        <v>1750000</v>
      </c>
    </row>
    <row r="89" spans="1:5" ht="92.45" customHeight="1">
      <c r="A89" s="20" t="s">
        <v>149</v>
      </c>
      <c r="B89" s="26" t="s">
        <v>148</v>
      </c>
      <c r="C89" s="24">
        <v>4000000</v>
      </c>
      <c r="D89" s="24">
        <v>1315000</v>
      </c>
      <c r="E89" s="24">
        <v>1000000</v>
      </c>
    </row>
    <row r="90" spans="1:5" ht="74.45" customHeight="1">
      <c r="A90" s="20" t="s">
        <v>131</v>
      </c>
      <c r="B90" s="32" t="s">
        <v>150</v>
      </c>
      <c r="C90" s="24">
        <v>1000000</v>
      </c>
      <c r="D90" s="24">
        <v>750000</v>
      </c>
      <c r="E90" s="24">
        <v>750000</v>
      </c>
    </row>
    <row r="91" spans="1:5" ht="38.450000000000003" customHeight="1">
      <c r="A91" s="17" t="s">
        <v>54</v>
      </c>
      <c r="B91" s="18" t="s">
        <v>55</v>
      </c>
      <c r="C91" s="27">
        <f>SUM(C92+C113+C115)</f>
        <v>2157590</v>
      </c>
      <c r="D91" s="27">
        <f t="shared" ref="D91:E91" si="19">SUM(D92+D113+D115)</f>
        <v>2158160</v>
      </c>
      <c r="E91" s="27">
        <f t="shared" si="19"/>
        <v>2162030</v>
      </c>
    </row>
    <row r="92" spans="1:5" ht="56.45" customHeight="1">
      <c r="A92" s="20" t="s">
        <v>218</v>
      </c>
      <c r="B92" s="34" t="s">
        <v>219</v>
      </c>
      <c r="C92" s="24">
        <f>SUM(C93+C95+C97+C100+C103+C105+C107+C109+C111)</f>
        <v>2150640</v>
      </c>
      <c r="D92" s="24">
        <f t="shared" ref="D92:E92" si="20">SUM(D93+D95+D97+D100+D103+D105+D107+D109+D111)</f>
        <v>2155640</v>
      </c>
      <c r="E92" s="24">
        <f t="shared" si="20"/>
        <v>2160640</v>
      </c>
    </row>
    <row r="93" spans="1:5" ht="99" customHeight="1">
      <c r="A93" s="20" t="s">
        <v>246</v>
      </c>
      <c r="B93" s="34" t="s">
        <v>247</v>
      </c>
      <c r="C93" s="24">
        <f>SUM(C94)</f>
        <v>39240</v>
      </c>
      <c r="D93" s="24">
        <f t="shared" ref="D93:E93" si="21">SUM(D94)</f>
        <v>39240</v>
      </c>
      <c r="E93" s="24">
        <f t="shared" si="21"/>
        <v>39240</v>
      </c>
    </row>
    <row r="94" spans="1:5" ht="134.25" customHeight="1">
      <c r="A94" s="20" t="s">
        <v>248</v>
      </c>
      <c r="B94" s="36" t="s">
        <v>249</v>
      </c>
      <c r="C94" s="24">
        <v>39240</v>
      </c>
      <c r="D94" s="24">
        <v>39240</v>
      </c>
      <c r="E94" s="24">
        <v>39240</v>
      </c>
    </row>
    <row r="95" spans="1:5" ht="132.75" customHeight="1">
      <c r="A95" s="20" t="s">
        <v>220</v>
      </c>
      <c r="B95" s="26" t="s">
        <v>295</v>
      </c>
      <c r="C95" s="24">
        <f>SUM(C96)</f>
        <v>50360</v>
      </c>
      <c r="D95" s="24">
        <f t="shared" ref="D95:E95" si="22">SUM(D96)</f>
        <v>50360</v>
      </c>
      <c r="E95" s="24">
        <f t="shared" si="22"/>
        <v>50360</v>
      </c>
    </row>
    <row r="96" spans="1:5" ht="174" customHeight="1">
      <c r="A96" s="20" t="s">
        <v>221</v>
      </c>
      <c r="B96" s="23" t="s">
        <v>296</v>
      </c>
      <c r="C96" s="24">
        <v>50360</v>
      </c>
      <c r="D96" s="24">
        <v>50360</v>
      </c>
      <c r="E96" s="24">
        <v>50360</v>
      </c>
    </row>
    <row r="97" spans="1:5" ht="99.75" customHeight="1">
      <c r="A97" s="20" t="s">
        <v>222</v>
      </c>
      <c r="B97" s="26" t="s">
        <v>297</v>
      </c>
      <c r="C97" s="24">
        <f>SUM(C98:C99)</f>
        <v>69250</v>
      </c>
      <c r="D97" s="24">
        <f t="shared" ref="D97:E97" si="23">SUM(D98:D99)</f>
        <v>74250</v>
      </c>
      <c r="E97" s="24">
        <f t="shared" si="23"/>
        <v>79250</v>
      </c>
    </row>
    <row r="98" spans="1:5" ht="135.75" customHeight="1">
      <c r="A98" s="20" t="s">
        <v>223</v>
      </c>
      <c r="B98" s="23" t="s">
        <v>298</v>
      </c>
      <c r="C98" s="24">
        <v>9250</v>
      </c>
      <c r="D98" s="24">
        <v>9250</v>
      </c>
      <c r="E98" s="24">
        <v>9250</v>
      </c>
    </row>
    <row r="99" spans="1:5" ht="135" customHeight="1">
      <c r="A99" s="20" t="s">
        <v>250</v>
      </c>
      <c r="B99" s="25" t="s">
        <v>251</v>
      </c>
      <c r="C99" s="24">
        <v>60000</v>
      </c>
      <c r="D99" s="24">
        <v>65000</v>
      </c>
      <c r="E99" s="24">
        <v>70000</v>
      </c>
    </row>
    <row r="100" spans="1:5" ht="111" customHeight="1">
      <c r="A100" s="20" t="s">
        <v>224</v>
      </c>
      <c r="B100" s="26" t="s">
        <v>299</v>
      </c>
      <c r="C100" s="24">
        <f>SUM(C101:C102)</f>
        <v>41700</v>
      </c>
      <c r="D100" s="24">
        <f t="shared" ref="D100:E100" si="24">SUM(D101:D102)</f>
        <v>41700</v>
      </c>
      <c r="E100" s="24">
        <f t="shared" si="24"/>
        <v>41700</v>
      </c>
    </row>
    <row r="101" spans="1:5" ht="153.75" customHeight="1">
      <c r="A101" s="20" t="s">
        <v>308</v>
      </c>
      <c r="B101" s="23" t="s">
        <v>307</v>
      </c>
      <c r="C101" s="24">
        <v>1700</v>
      </c>
      <c r="D101" s="24">
        <v>1700</v>
      </c>
      <c r="E101" s="24">
        <v>1700</v>
      </c>
    </row>
    <row r="102" spans="1:5" ht="139.5" customHeight="1">
      <c r="A102" s="20" t="s">
        <v>225</v>
      </c>
      <c r="B102" s="23" t="s">
        <v>300</v>
      </c>
      <c r="C102" s="24">
        <v>40000</v>
      </c>
      <c r="D102" s="24">
        <v>40000</v>
      </c>
      <c r="E102" s="24">
        <v>40000</v>
      </c>
    </row>
    <row r="103" spans="1:5" ht="95.25" customHeight="1">
      <c r="A103" s="20" t="s">
        <v>309</v>
      </c>
      <c r="B103" s="23" t="s">
        <v>310</v>
      </c>
      <c r="C103" s="24">
        <f>SUM(C104)</f>
        <v>3390</v>
      </c>
      <c r="D103" s="24">
        <f t="shared" ref="D103:E103" si="25">SUM(D104)</f>
        <v>3390</v>
      </c>
      <c r="E103" s="24">
        <f t="shared" si="25"/>
        <v>3390</v>
      </c>
    </row>
    <row r="104" spans="1:5" ht="134.25" customHeight="1">
      <c r="A104" s="20" t="s">
        <v>311</v>
      </c>
      <c r="B104" s="25" t="s">
        <v>312</v>
      </c>
      <c r="C104" s="24">
        <v>3390</v>
      </c>
      <c r="D104" s="24">
        <v>3390</v>
      </c>
      <c r="E104" s="24">
        <v>3390</v>
      </c>
    </row>
    <row r="105" spans="1:5" ht="121.5" customHeight="1">
      <c r="A105" s="20" t="s">
        <v>252</v>
      </c>
      <c r="B105" s="23" t="s">
        <v>253</v>
      </c>
      <c r="C105" s="24">
        <f>SUM(C106)</f>
        <v>126660</v>
      </c>
      <c r="D105" s="24">
        <f t="shared" ref="D105:E105" si="26">SUM(D106)</f>
        <v>126660</v>
      </c>
      <c r="E105" s="24">
        <f t="shared" si="26"/>
        <v>126660</v>
      </c>
    </row>
    <row r="106" spans="1:5" ht="159.75" customHeight="1">
      <c r="A106" s="20" t="s">
        <v>254</v>
      </c>
      <c r="B106" s="25" t="s">
        <v>255</v>
      </c>
      <c r="C106" s="24">
        <v>126660</v>
      </c>
      <c r="D106" s="24">
        <v>126660</v>
      </c>
      <c r="E106" s="24">
        <v>126660</v>
      </c>
    </row>
    <row r="107" spans="1:5" ht="114.75" customHeight="1">
      <c r="A107" s="20" t="s">
        <v>256</v>
      </c>
      <c r="B107" s="23" t="s">
        <v>257</v>
      </c>
      <c r="C107" s="24">
        <f>SUM(C108)</f>
        <v>29070</v>
      </c>
      <c r="D107" s="24">
        <f t="shared" ref="D107:E107" si="27">SUM(D108)</f>
        <v>29070</v>
      </c>
      <c r="E107" s="24">
        <f t="shared" si="27"/>
        <v>29070</v>
      </c>
    </row>
    <row r="108" spans="1:5" ht="192" customHeight="1">
      <c r="A108" s="20" t="s">
        <v>258</v>
      </c>
      <c r="B108" s="25" t="s">
        <v>259</v>
      </c>
      <c r="C108" s="24">
        <v>29070</v>
      </c>
      <c r="D108" s="24">
        <v>29070</v>
      </c>
      <c r="E108" s="24">
        <v>29070</v>
      </c>
    </row>
    <row r="109" spans="1:5" ht="92.45" customHeight="1">
      <c r="A109" s="20" t="s">
        <v>260</v>
      </c>
      <c r="B109" s="23" t="s">
        <v>261</v>
      </c>
      <c r="C109" s="24">
        <f>SUM(C110)</f>
        <v>1498130</v>
      </c>
      <c r="D109" s="24">
        <f t="shared" ref="D109:E109" si="28">SUM(D110)</f>
        <v>1498130</v>
      </c>
      <c r="E109" s="24">
        <f t="shared" si="28"/>
        <v>1498130</v>
      </c>
    </row>
    <row r="110" spans="1:5" ht="133.5" customHeight="1">
      <c r="A110" s="20" t="s">
        <v>262</v>
      </c>
      <c r="B110" s="25" t="s">
        <v>263</v>
      </c>
      <c r="C110" s="24">
        <v>1498130</v>
      </c>
      <c r="D110" s="24">
        <v>1498130</v>
      </c>
      <c r="E110" s="24">
        <v>1498130</v>
      </c>
    </row>
    <row r="111" spans="1:5" ht="116.25" customHeight="1">
      <c r="A111" s="20" t="s">
        <v>226</v>
      </c>
      <c r="B111" s="26" t="s">
        <v>301</v>
      </c>
      <c r="C111" s="24">
        <f>SUM(C112)</f>
        <v>292840</v>
      </c>
      <c r="D111" s="24">
        <f t="shared" ref="D111:E111" si="29">SUM(D112)</f>
        <v>292840</v>
      </c>
      <c r="E111" s="24">
        <f t="shared" si="29"/>
        <v>292840</v>
      </c>
    </row>
    <row r="112" spans="1:5" ht="153" customHeight="1">
      <c r="A112" s="20" t="s">
        <v>227</v>
      </c>
      <c r="B112" s="23" t="s">
        <v>302</v>
      </c>
      <c r="C112" s="24">
        <v>292840</v>
      </c>
      <c r="D112" s="24">
        <v>292840</v>
      </c>
      <c r="E112" s="24">
        <v>292840</v>
      </c>
    </row>
    <row r="113" spans="1:5" ht="61.5" customHeight="1">
      <c r="A113" s="20" t="s">
        <v>228</v>
      </c>
      <c r="B113" s="26" t="s">
        <v>229</v>
      </c>
      <c r="C113" s="24">
        <f>SUM(C114)</f>
        <v>1000</v>
      </c>
      <c r="D113" s="24">
        <f t="shared" ref="D113:E113" si="30">SUM(D114)</f>
        <v>1000</v>
      </c>
      <c r="E113" s="24">
        <f t="shared" si="30"/>
        <v>1000</v>
      </c>
    </row>
    <row r="114" spans="1:5" ht="79.5" customHeight="1">
      <c r="A114" s="20" t="s">
        <v>230</v>
      </c>
      <c r="B114" s="32" t="s">
        <v>231</v>
      </c>
      <c r="C114" s="24">
        <v>1000</v>
      </c>
      <c r="D114" s="24">
        <v>1000</v>
      </c>
      <c r="E114" s="24">
        <v>1000</v>
      </c>
    </row>
    <row r="115" spans="1:5" ht="41.25" customHeight="1">
      <c r="A115" s="20" t="s">
        <v>313</v>
      </c>
      <c r="B115" s="34" t="s">
        <v>314</v>
      </c>
      <c r="C115" s="22">
        <f>SUM(C116)</f>
        <v>5950</v>
      </c>
      <c r="D115" s="22">
        <f t="shared" ref="D115:E116" si="31">SUM(D116)</f>
        <v>1520</v>
      </c>
      <c r="E115" s="22">
        <f t="shared" si="31"/>
        <v>390</v>
      </c>
    </row>
    <row r="116" spans="1:5" ht="113.45" customHeight="1">
      <c r="A116" s="20" t="s">
        <v>265</v>
      </c>
      <c r="B116" s="34" t="s">
        <v>264</v>
      </c>
      <c r="C116" s="22">
        <f>SUM(C117)</f>
        <v>5950</v>
      </c>
      <c r="D116" s="22">
        <f t="shared" si="31"/>
        <v>1520</v>
      </c>
      <c r="E116" s="22">
        <f t="shared" si="31"/>
        <v>390</v>
      </c>
    </row>
    <row r="117" spans="1:5" ht="113.45" customHeight="1">
      <c r="A117" s="20" t="s">
        <v>267</v>
      </c>
      <c r="B117" s="34" t="s">
        <v>266</v>
      </c>
      <c r="C117" s="22">
        <v>5950</v>
      </c>
      <c r="D117" s="22">
        <v>1520</v>
      </c>
      <c r="E117" s="22">
        <v>390</v>
      </c>
    </row>
    <row r="118" spans="1:5" ht="39.75" customHeight="1">
      <c r="A118" s="17" t="s">
        <v>319</v>
      </c>
      <c r="B118" s="18" t="s">
        <v>320</v>
      </c>
      <c r="C118" s="19">
        <f>SUM(C119)</f>
        <v>152000</v>
      </c>
      <c r="D118" s="19">
        <f t="shared" ref="D118:E119" si="32">SUM(D119)</f>
        <v>0</v>
      </c>
      <c r="E118" s="19">
        <f t="shared" si="32"/>
        <v>0</v>
      </c>
    </row>
    <row r="119" spans="1:5" ht="33.75" customHeight="1">
      <c r="A119" s="20" t="s">
        <v>317</v>
      </c>
      <c r="B119" s="21" t="s">
        <v>315</v>
      </c>
      <c r="C119" s="22">
        <f>SUM(C120)</f>
        <v>152000</v>
      </c>
      <c r="D119" s="22">
        <f t="shared" si="32"/>
        <v>0</v>
      </c>
      <c r="E119" s="22">
        <f t="shared" si="32"/>
        <v>0</v>
      </c>
    </row>
    <row r="120" spans="1:5" ht="39.75" customHeight="1">
      <c r="A120" s="20" t="s">
        <v>318</v>
      </c>
      <c r="B120" s="21" t="s">
        <v>316</v>
      </c>
      <c r="C120" s="22">
        <v>152000</v>
      </c>
      <c r="D120" s="22"/>
      <c r="E120" s="22"/>
    </row>
    <row r="121" spans="1:5" ht="18.75">
      <c r="A121" s="41" t="s">
        <v>57</v>
      </c>
      <c r="B121" s="31" t="s">
        <v>58</v>
      </c>
      <c r="C121" s="42">
        <f>SUM(C122+C187+C191+C195+C197)</f>
        <v>911020382.76000011</v>
      </c>
      <c r="D121" s="42">
        <f>SUM(D122+D187+D191+D195+D197)</f>
        <v>667221496.32999992</v>
      </c>
      <c r="E121" s="42">
        <f>SUM(E122+E187+E191+E195+E197)</f>
        <v>642969802.57000005</v>
      </c>
    </row>
    <row r="122" spans="1:5" ht="56.25">
      <c r="A122" s="20" t="s">
        <v>59</v>
      </c>
      <c r="B122" s="43" t="s">
        <v>60</v>
      </c>
      <c r="C122" s="44">
        <f>SUM(C123,C130,C161,C178)</f>
        <v>910790382.76000011</v>
      </c>
      <c r="D122" s="44">
        <f>SUM(D123,D130,D161,D178)</f>
        <v>667221496.32999992</v>
      </c>
      <c r="E122" s="44">
        <f>SUM(E123,E130,E161,E178)</f>
        <v>642969802.57000005</v>
      </c>
    </row>
    <row r="123" spans="1:5" ht="38.25" customHeight="1">
      <c r="A123" s="17" t="s">
        <v>174</v>
      </c>
      <c r="B123" s="31" t="s">
        <v>153</v>
      </c>
      <c r="C123" s="45">
        <f>SUM(C124,C126,C128)</f>
        <v>180469698.34999999</v>
      </c>
      <c r="D123" s="45">
        <f t="shared" ref="D123:E123" si="33">SUM(D124,D126,D128)</f>
        <v>149838831.82999998</v>
      </c>
      <c r="E123" s="45">
        <f t="shared" si="33"/>
        <v>137740398.96000001</v>
      </c>
    </row>
    <row r="124" spans="1:5" ht="23.25" customHeight="1">
      <c r="A124" s="20" t="s">
        <v>175</v>
      </c>
      <c r="B124" s="21" t="s">
        <v>61</v>
      </c>
      <c r="C124" s="44">
        <f>SUM(C125:C125)</f>
        <v>92634450</v>
      </c>
      <c r="D124" s="44">
        <f>SUM(D125:D125)</f>
        <v>77591320</v>
      </c>
      <c r="E124" s="44">
        <f>SUM(E125:E125)</f>
        <v>74612023.760000005</v>
      </c>
    </row>
    <row r="125" spans="1:5" ht="36" customHeight="1">
      <c r="A125" s="20" t="s">
        <v>176</v>
      </c>
      <c r="B125" s="34" t="s">
        <v>154</v>
      </c>
      <c r="C125" s="22">
        <v>92634450</v>
      </c>
      <c r="D125" s="22">
        <v>77591320</v>
      </c>
      <c r="E125" s="22">
        <v>74612023.760000005</v>
      </c>
    </row>
    <row r="126" spans="1:5" ht="39" customHeight="1">
      <c r="A126" s="20" t="s">
        <v>177</v>
      </c>
      <c r="B126" s="34" t="s">
        <v>26</v>
      </c>
      <c r="C126" s="22">
        <f>SUM(C127)</f>
        <v>81117219.849999994</v>
      </c>
      <c r="D126" s="22">
        <f>SUM(D127)</f>
        <v>65095144.329999998</v>
      </c>
      <c r="E126" s="22">
        <f>SUM(E127)</f>
        <v>55506434.200000003</v>
      </c>
    </row>
    <row r="127" spans="1:5" ht="56.25" customHeight="1">
      <c r="A127" s="20" t="s">
        <v>178</v>
      </c>
      <c r="B127" s="34" t="s">
        <v>25</v>
      </c>
      <c r="C127" s="22">
        <v>81117219.849999994</v>
      </c>
      <c r="D127" s="22">
        <v>65095144.329999998</v>
      </c>
      <c r="E127" s="22">
        <v>55506434.200000003</v>
      </c>
    </row>
    <row r="128" spans="1:5" ht="46.15" customHeight="1">
      <c r="A128" s="20" t="s">
        <v>322</v>
      </c>
      <c r="B128" s="21" t="s">
        <v>323</v>
      </c>
      <c r="C128" s="22">
        <f>SUM(C129)</f>
        <v>6718028.5</v>
      </c>
      <c r="D128" s="22">
        <f t="shared" ref="D128:E128" si="34">SUM(D129)</f>
        <v>7152367.5</v>
      </c>
      <c r="E128" s="22">
        <f t="shared" si="34"/>
        <v>7621941</v>
      </c>
    </row>
    <row r="129" spans="1:5" ht="46.15" customHeight="1">
      <c r="A129" s="20" t="s">
        <v>324</v>
      </c>
      <c r="B129" s="34" t="s">
        <v>325</v>
      </c>
      <c r="C129" s="22">
        <v>6718028.5</v>
      </c>
      <c r="D129" s="22">
        <v>7152367.5</v>
      </c>
      <c r="E129" s="22">
        <v>7621941</v>
      </c>
    </row>
    <row r="130" spans="1:5" ht="51.6" customHeight="1">
      <c r="A130" s="17" t="s">
        <v>179</v>
      </c>
      <c r="B130" s="31" t="s">
        <v>152</v>
      </c>
      <c r="C130" s="45">
        <f>SUM(C131,C133,C135,C137,C139,C141,C143,C145,C147,C149,C151,C153,C155,C157,C159)</f>
        <v>162049485.13</v>
      </c>
      <c r="D130" s="45">
        <f t="shared" ref="D130:E130" si="35">SUM(D131,D133,D135,D137,D139,D141,D143,D145,D147,D149,D151,D153,D155,D157,D159)</f>
        <v>89474884</v>
      </c>
      <c r="E130" s="45">
        <f t="shared" si="35"/>
        <v>65119419.329999998</v>
      </c>
    </row>
    <row r="131" spans="1:5" ht="55.9" hidden="1" customHeight="1">
      <c r="A131" s="20" t="s">
        <v>269</v>
      </c>
      <c r="B131" s="34" t="s">
        <v>270</v>
      </c>
      <c r="C131" s="44">
        <f>SUM(C132)</f>
        <v>0</v>
      </c>
      <c r="D131" s="44">
        <f t="shared" ref="D131:E131" si="36">SUM(D132)</f>
        <v>0</v>
      </c>
      <c r="E131" s="44">
        <f t="shared" si="36"/>
        <v>0</v>
      </c>
    </row>
    <row r="132" spans="1:5" ht="55.15" hidden="1" customHeight="1">
      <c r="A132" s="20" t="s">
        <v>237</v>
      </c>
      <c r="B132" s="34" t="s">
        <v>236</v>
      </c>
      <c r="C132" s="44"/>
      <c r="D132" s="44"/>
      <c r="E132" s="44"/>
    </row>
    <row r="133" spans="1:5" ht="162" hidden="1" customHeight="1">
      <c r="A133" s="20" t="s">
        <v>271</v>
      </c>
      <c r="B133" s="36" t="s">
        <v>272</v>
      </c>
      <c r="C133" s="44">
        <f>SUM(C134)</f>
        <v>0</v>
      </c>
      <c r="D133" s="44">
        <f t="shared" ref="D133:E133" si="37">SUM(D134)</f>
        <v>0</v>
      </c>
      <c r="E133" s="44">
        <f t="shared" si="37"/>
        <v>0</v>
      </c>
    </row>
    <row r="134" spans="1:5" ht="181.15" hidden="1" customHeight="1">
      <c r="A134" s="20" t="s">
        <v>235</v>
      </c>
      <c r="B134" s="36" t="s">
        <v>234</v>
      </c>
      <c r="C134" s="22"/>
      <c r="D134" s="22"/>
      <c r="E134" s="22"/>
    </row>
    <row r="135" spans="1:5" ht="127.15" hidden="1" customHeight="1">
      <c r="A135" s="20" t="s">
        <v>273</v>
      </c>
      <c r="B135" s="36" t="s">
        <v>274</v>
      </c>
      <c r="C135" s="22">
        <f>SUM(C136)</f>
        <v>0</v>
      </c>
      <c r="D135" s="22">
        <f t="shared" ref="D135:E135" si="38">SUM(D136)</f>
        <v>0</v>
      </c>
      <c r="E135" s="22">
        <f t="shared" si="38"/>
        <v>0</v>
      </c>
    </row>
    <row r="136" spans="1:5" ht="127.15" hidden="1" customHeight="1">
      <c r="A136" s="20" t="s">
        <v>238</v>
      </c>
      <c r="B136" s="36" t="s">
        <v>328</v>
      </c>
      <c r="C136" s="22"/>
      <c r="D136" s="22"/>
      <c r="E136" s="22"/>
    </row>
    <row r="137" spans="1:5" ht="114.4" hidden="1" customHeight="1">
      <c r="A137" s="20" t="s">
        <v>326</v>
      </c>
      <c r="B137" s="36" t="s">
        <v>330</v>
      </c>
      <c r="C137" s="22">
        <f>SUM(C138)</f>
        <v>0</v>
      </c>
      <c r="D137" s="22">
        <f t="shared" ref="D137:E137" si="39">SUM(D138)</f>
        <v>0</v>
      </c>
      <c r="E137" s="22">
        <f t="shared" si="39"/>
        <v>0</v>
      </c>
    </row>
    <row r="138" spans="1:5" ht="132.4" hidden="1" customHeight="1">
      <c r="A138" s="20" t="s">
        <v>327</v>
      </c>
      <c r="B138" s="36" t="s">
        <v>329</v>
      </c>
      <c r="C138" s="22"/>
      <c r="D138" s="22"/>
      <c r="E138" s="22"/>
    </row>
    <row r="139" spans="1:5" ht="82.15" hidden="1" customHeight="1">
      <c r="A139" s="20" t="s">
        <v>275</v>
      </c>
      <c r="B139" s="36" t="s">
        <v>331</v>
      </c>
      <c r="C139" s="22">
        <f>SUM(C140)</f>
        <v>0</v>
      </c>
      <c r="D139" s="22">
        <f t="shared" ref="D139:E143" si="40">SUM(D140)</f>
        <v>0</v>
      </c>
      <c r="E139" s="22">
        <f t="shared" si="40"/>
        <v>0</v>
      </c>
    </row>
    <row r="140" spans="1:5" ht="79.900000000000006" hidden="1" customHeight="1">
      <c r="A140" s="20" t="s">
        <v>239</v>
      </c>
      <c r="B140" s="36" t="s">
        <v>332</v>
      </c>
      <c r="C140" s="22"/>
      <c r="D140" s="22"/>
      <c r="E140" s="22"/>
    </row>
    <row r="141" spans="1:5" ht="187.9" customHeight="1">
      <c r="A141" s="5" t="s">
        <v>352</v>
      </c>
      <c r="B141" s="72" t="s">
        <v>349</v>
      </c>
      <c r="C141" s="22">
        <f>SUM(C142)</f>
        <v>9636427.3200000003</v>
      </c>
      <c r="D141" s="22">
        <f t="shared" si="40"/>
        <v>0</v>
      </c>
      <c r="E141" s="22">
        <f t="shared" si="40"/>
        <v>0</v>
      </c>
    </row>
    <row r="142" spans="1:5" ht="184.9" customHeight="1">
      <c r="A142" s="5" t="s">
        <v>353</v>
      </c>
      <c r="B142" s="72" t="s">
        <v>234</v>
      </c>
      <c r="C142" s="22">
        <v>9636427.3200000003</v>
      </c>
      <c r="D142" s="22"/>
      <c r="E142" s="22"/>
    </row>
    <row r="143" spans="1:5" ht="143.44999999999999" customHeight="1">
      <c r="A143" s="5" t="s">
        <v>354</v>
      </c>
      <c r="B143" s="72" t="s">
        <v>350</v>
      </c>
      <c r="C143" s="22">
        <f>SUM(C144)</f>
        <v>2385231.4700000002</v>
      </c>
      <c r="D143" s="22">
        <f t="shared" si="40"/>
        <v>0</v>
      </c>
      <c r="E143" s="22">
        <f t="shared" si="40"/>
        <v>0</v>
      </c>
    </row>
    <row r="144" spans="1:5" ht="130.9" customHeight="1">
      <c r="A144" s="5" t="s">
        <v>355</v>
      </c>
      <c r="B144" s="72" t="s">
        <v>351</v>
      </c>
      <c r="C144" s="22">
        <v>2385231.4700000002</v>
      </c>
      <c r="D144" s="22"/>
      <c r="E144" s="22"/>
    </row>
    <row r="145" spans="1:5" ht="130.9" customHeight="1">
      <c r="A145" s="20" t="s">
        <v>326</v>
      </c>
      <c r="B145" s="36" t="s">
        <v>330</v>
      </c>
      <c r="C145" s="22">
        <f>SUM(C146)</f>
        <v>4706238.46</v>
      </c>
      <c r="D145" s="22">
        <f t="shared" ref="D145:E145" si="41">SUM(D146)</f>
        <v>6274030.7699999996</v>
      </c>
      <c r="E145" s="22">
        <f t="shared" si="41"/>
        <v>3000000</v>
      </c>
    </row>
    <row r="146" spans="1:5" ht="130.9" customHeight="1">
      <c r="A146" s="20" t="s">
        <v>327</v>
      </c>
      <c r="B146" s="36" t="s">
        <v>329</v>
      </c>
      <c r="C146" s="22">
        <v>4706238.46</v>
      </c>
      <c r="D146" s="22">
        <v>6274030.7699999996</v>
      </c>
      <c r="E146" s="22">
        <v>3000000</v>
      </c>
    </row>
    <row r="147" spans="1:5" ht="96" customHeight="1">
      <c r="A147" s="20" t="s">
        <v>275</v>
      </c>
      <c r="B147" s="36" t="s">
        <v>331</v>
      </c>
      <c r="C147" s="22">
        <f>SUM(C148)</f>
        <v>3922875</v>
      </c>
      <c r="D147" s="22">
        <f t="shared" ref="D147:E147" si="42">SUM(D148)</f>
        <v>6260213.1600000001</v>
      </c>
      <c r="E147" s="22">
        <f t="shared" si="42"/>
        <v>3192680.78</v>
      </c>
    </row>
    <row r="148" spans="1:5" ht="130.9" customHeight="1">
      <c r="A148" s="20" t="s">
        <v>239</v>
      </c>
      <c r="B148" s="36" t="s">
        <v>332</v>
      </c>
      <c r="C148" s="22">
        <v>3922875</v>
      </c>
      <c r="D148" s="22">
        <v>6260213.1600000001</v>
      </c>
      <c r="E148" s="22">
        <v>3192680.78</v>
      </c>
    </row>
    <row r="149" spans="1:5" ht="89.45" customHeight="1">
      <c r="A149" s="5" t="s">
        <v>276</v>
      </c>
      <c r="B149" s="6" t="s">
        <v>277</v>
      </c>
      <c r="C149" s="22">
        <f>SUM(C150)</f>
        <v>14854836.34</v>
      </c>
      <c r="D149" s="22">
        <f t="shared" ref="D149:E151" si="43">SUM(D150)</f>
        <v>15184896.029999999</v>
      </c>
      <c r="E149" s="22">
        <f t="shared" si="43"/>
        <v>15643673.859999999</v>
      </c>
    </row>
    <row r="150" spans="1:5" ht="98.45" customHeight="1">
      <c r="A150" s="5" t="s">
        <v>278</v>
      </c>
      <c r="B150" s="6" t="s">
        <v>279</v>
      </c>
      <c r="C150" s="22">
        <v>14854836.34</v>
      </c>
      <c r="D150" s="22">
        <v>15184896.029999999</v>
      </c>
      <c r="E150" s="22">
        <v>15643673.859999999</v>
      </c>
    </row>
    <row r="151" spans="1:5" ht="74.45" customHeight="1">
      <c r="A151" s="20" t="s">
        <v>343</v>
      </c>
      <c r="B151" s="72" t="s">
        <v>341</v>
      </c>
      <c r="C151" s="22">
        <f>SUM(C152)</f>
        <v>3585886.45</v>
      </c>
      <c r="D151" s="22">
        <f t="shared" si="43"/>
        <v>0</v>
      </c>
      <c r="E151" s="22">
        <f t="shared" si="43"/>
        <v>0</v>
      </c>
    </row>
    <row r="152" spans="1:5" ht="77.45" customHeight="1">
      <c r="A152" s="20" t="s">
        <v>344</v>
      </c>
      <c r="B152" s="72" t="s">
        <v>342</v>
      </c>
      <c r="C152" s="22">
        <v>3585886.45</v>
      </c>
      <c r="D152" s="22"/>
      <c r="E152" s="22"/>
    </row>
    <row r="153" spans="1:5" ht="60.6" customHeight="1">
      <c r="A153" s="20" t="s">
        <v>280</v>
      </c>
      <c r="B153" s="46" t="s">
        <v>240</v>
      </c>
      <c r="C153" s="22">
        <f>SUM(C154)</f>
        <v>12688027.869999999</v>
      </c>
      <c r="D153" s="22">
        <f t="shared" ref="D153:E155" si="44">SUM(D154)</f>
        <v>10846860.43</v>
      </c>
      <c r="E153" s="22">
        <f t="shared" si="44"/>
        <v>10831680.9</v>
      </c>
    </row>
    <row r="154" spans="1:5" ht="56.45" customHeight="1">
      <c r="A154" s="20" t="s">
        <v>241</v>
      </c>
      <c r="B154" s="36" t="s">
        <v>240</v>
      </c>
      <c r="C154" s="22">
        <v>12688027.869999999</v>
      </c>
      <c r="D154" s="22">
        <v>10846860.43</v>
      </c>
      <c r="E154" s="22">
        <v>10831680.9</v>
      </c>
    </row>
    <row r="155" spans="1:5" ht="56.45" customHeight="1">
      <c r="A155" s="5" t="s">
        <v>347</v>
      </c>
      <c r="B155" s="73" t="s">
        <v>345</v>
      </c>
      <c r="C155" s="22">
        <f>SUM(C156)</f>
        <v>329698.63</v>
      </c>
      <c r="D155" s="22">
        <f t="shared" si="44"/>
        <v>8753899.6300000008</v>
      </c>
      <c r="E155" s="22">
        <f t="shared" si="44"/>
        <v>329698.63</v>
      </c>
    </row>
    <row r="156" spans="1:5" ht="56.45" customHeight="1">
      <c r="A156" s="5" t="s">
        <v>348</v>
      </c>
      <c r="B156" s="73" t="s">
        <v>346</v>
      </c>
      <c r="C156" s="22">
        <v>329698.63</v>
      </c>
      <c r="D156" s="22">
        <v>8753899.6300000008</v>
      </c>
      <c r="E156" s="22">
        <v>329698.63</v>
      </c>
    </row>
    <row r="157" spans="1:5" ht="44.45" customHeight="1">
      <c r="A157" s="5" t="s">
        <v>281</v>
      </c>
      <c r="B157" s="6" t="s">
        <v>282</v>
      </c>
      <c r="C157" s="7">
        <f>SUM(C158)</f>
        <v>15675338.18</v>
      </c>
      <c r="D157" s="7">
        <f>SUM(D158)</f>
        <v>15675338.18</v>
      </c>
      <c r="E157" s="7">
        <f>SUM(E158)</f>
        <v>17417039.359999999</v>
      </c>
    </row>
    <row r="158" spans="1:5" ht="56.45" customHeight="1">
      <c r="A158" s="5" t="s">
        <v>283</v>
      </c>
      <c r="B158" s="6" t="s">
        <v>284</v>
      </c>
      <c r="C158" s="7">
        <v>15675338.18</v>
      </c>
      <c r="D158" s="7">
        <v>15675338.18</v>
      </c>
      <c r="E158" s="7">
        <v>17417039.359999999</v>
      </c>
    </row>
    <row r="159" spans="1:5" ht="29.45" customHeight="1">
      <c r="A159" s="20" t="s">
        <v>362</v>
      </c>
      <c r="B159" s="21" t="s">
        <v>110</v>
      </c>
      <c r="C159" s="44">
        <f>SUM(C160)</f>
        <v>94264925.409999996</v>
      </c>
      <c r="D159" s="44">
        <f>SUM(D160)</f>
        <v>26479645.800000001</v>
      </c>
      <c r="E159" s="44">
        <f>SUM(E160)</f>
        <v>14704645.800000001</v>
      </c>
    </row>
    <row r="160" spans="1:5" ht="37.5">
      <c r="A160" s="47" t="s">
        <v>180</v>
      </c>
      <c r="B160" s="48" t="s">
        <v>111</v>
      </c>
      <c r="C160" s="44">
        <v>94264925.409999996</v>
      </c>
      <c r="D160" s="44">
        <v>26479645.800000001</v>
      </c>
      <c r="E160" s="44">
        <v>14704645.800000001</v>
      </c>
    </row>
    <row r="161" spans="1:5" ht="42.75" customHeight="1">
      <c r="A161" s="17" t="s">
        <v>181</v>
      </c>
      <c r="B161" s="31" t="s">
        <v>151</v>
      </c>
      <c r="C161" s="45">
        <f>SUM(C162,C164,C166,C168,C170,C172,C174,C176)</f>
        <v>392365052.43000001</v>
      </c>
      <c r="D161" s="45">
        <f>SUM(D162,D164,D166,D168,D170,D172,D174,D176)</f>
        <v>410398299.01999992</v>
      </c>
      <c r="E161" s="45">
        <f>SUM(E162,E164,E166,E168,E170,E172,E174,E176)</f>
        <v>422053520.19999999</v>
      </c>
    </row>
    <row r="162" spans="1:5" ht="42.75" customHeight="1">
      <c r="A162" s="20" t="s">
        <v>182</v>
      </c>
      <c r="B162" s="34" t="s">
        <v>112</v>
      </c>
      <c r="C162" s="22">
        <f>SUM(C163)</f>
        <v>385667587.60000002</v>
      </c>
      <c r="D162" s="22">
        <f>SUM(D163)</f>
        <v>402640400.88</v>
      </c>
      <c r="E162" s="22">
        <f>SUM(E163)</f>
        <v>416033790.74000001</v>
      </c>
    </row>
    <row r="163" spans="1:5" ht="52.15" customHeight="1">
      <c r="A163" s="20" t="s">
        <v>183</v>
      </c>
      <c r="B163" s="34" t="s">
        <v>113</v>
      </c>
      <c r="C163" s="22">
        <v>385667587.60000002</v>
      </c>
      <c r="D163" s="22">
        <v>402640400.88</v>
      </c>
      <c r="E163" s="22">
        <v>416033790.74000001</v>
      </c>
    </row>
    <row r="164" spans="1:5" ht="110.45" customHeight="1">
      <c r="A164" s="47" t="s">
        <v>184</v>
      </c>
      <c r="B164" s="49" t="s">
        <v>157</v>
      </c>
      <c r="C164" s="22">
        <f>SUM(C165)</f>
        <v>4331344.59</v>
      </c>
      <c r="D164" s="22">
        <f t="shared" ref="D164:E164" si="45">SUM(D165)</f>
        <v>3736082.34</v>
      </c>
      <c r="E164" s="22">
        <f t="shared" si="45"/>
        <v>3736082.34</v>
      </c>
    </row>
    <row r="165" spans="1:5" ht="113.45" customHeight="1">
      <c r="A165" s="47" t="s">
        <v>185</v>
      </c>
      <c r="B165" s="49" t="s">
        <v>158</v>
      </c>
      <c r="C165" s="22">
        <v>4331344.59</v>
      </c>
      <c r="D165" s="22">
        <v>3736082.34</v>
      </c>
      <c r="E165" s="22">
        <v>3736082.34</v>
      </c>
    </row>
    <row r="166" spans="1:5" ht="57.75" customHeight="1">
      <c r="A166" s="47" t="s">
        <v>186</v>
      </c>
      <c r="B166" s="49" t="s">
        <v>62</v>
      </c>
      <c r="C166" s="22">
        <f>SUM(C167)</f>
        <v>489116.79</v>
      </c>
      <c r="D166" s="22">
        <f t="shared" ref="D166:E166" si="46">SUM(D167)</f>
        <v>504399.03</v>
      </c>
      <c r="E166" s="22">
        <f t="shared" si="46"/>
        <v>520953.77</v>
      </c>
    </row>
    <row r="167" spans="1:5" ht="74.45" customHeight="1">
      <c r="A167" s="47" t="s">
        <v>187</v>
      </c>
      <c r="B167" s="49" t="s">
        <v>159</v>
      </c>
      <c r="C167" s="22">
        <v>489116.79</v>
      </c>
      <c r="D167" s="22">
        <v>504399.03</v>
      </c>
      <c r="E167" s="22">
        <v>520953.77</v>
      </c>
    </row>
    <row r="168" spans="1:5" ht="91.15" customHeight="1">
      <c r="A168" s="47" t="s">
        <v>188</v>
      </c>
      <c r="B168" s="49" t="s">
        <v>160</v>
      </c>
      <c r="C168" s="22">
        <f>SUM(C169)</f>
        <v>123407.45</v>
      </c>
      <c r="D168" s="22">
        <f t="shared" ref="D168:E168" si="47">SUM(D169)</f>
        <v>10224.77</v>
      </c>
      <c r="E168" s="22">
        <f t="shared" si="47"/>
        <v>9097.35</v>
      </c>
    </row>
    <row r="169" spans="1:5" ht="91.15" customHeight="1">
      <c r="A169" s="47" t="s">
        <v>189</v>
      </c>
      <c r="B169" s="49" t="s">
        <v>161</v>
      </c>
      <c r="C169" s="22">
        <v>123407.45</v>
      </c>
      <c r="D169" s="22">
        <v>10224.77</v>
      </c>
      <c r="E169" s="22">
        <v>9097.35</v>
      </c>
    </row>
    <row r="170" spans="1:5" ht="153" customHeight="1">
      <c r="A170" s="47" t="s">
        <v>190</v>
      </c>
      <c r="B170" s="49" t="s">
        <v>162</v>
      </c>
      <c r="C170" s="22">
        <f>SUM(C171)</f>
        <v>1753596</v>
      </c>
      <c r="D170" s="22">
        <f t="shared" ref="D170:E170" si="48">SUM(D171)</f>
        <v>1753596</v>
      </c>
      <c r="E170" s="22">
        <f t="shared" si="48"/>
        <v>1753596</v>
      </c>
    </row>
    <row r="171" spans="1:5" ht="168.6" customHeight="1">
      <c r="A171" s="47" t="s">
        <v>191</v>
      </c>
      <c r="B171" s="49" t="s">
        <v>163</v>
      </c>
      <c r="C171" s="22">
        <v>1753596</v>
      </c>
      <c r="D171" s="22">
        <v>1753596</v>
      </c>
      <c r="E171" s="22">
        <v>1753596</v>
      </c>
    </row>
    <row r="172" spans="1:5" ht="93" hidden="1" customHeight="1">
      <c r="A172" s="47" t="s">
        <v>192</v>
      </c>
      <c r="B172" s="49" t="s">
        <v>164</v>
      </c>
      <c r="C172" s="22">
        <f>SUM(C173)</f>
        <v>0</v>
      </c>
      <c r="D172" s="22">
        <f t="shared" ref="D172" si="49">SUM(D173)</f>
        <v>0</v>
      </c>
      <c r="E172" s="22"/>
    </row>
    <row r="173" spans="1:5" ht="0.6" hidden="1" customHeight="1">
      <c r="A173" s="47" t="s">
        <v>193</v>
      </c>
      <c r="B173" s="49" t="s">
        <v>165</v>
      </c>
      <c r="C173" s="22">
        <v>0</v>
      </c>
      <c r="D173" s="22">
        <v>0</v>
      </c>
      <c r="E173" s="22"/>
    </row>
    <row r="174" spans="1:5" ht="117" customHeight="1">
      <c r="A174" s="47" t="s">
        <v>194</v>
      </c>
      <c r="B174" s="49" t="s">
        <v>166</v>
      </c>
      <c r="C174" s="22">
        <f>SUM(C175)</f>
        <v>0</v>
      </c>
      <c r="D174" s="22">
        <f t="shared" ref="D174:E174" si="50">SUM(D175)</f>
        <v>1753596</v>
      </c>
      <c r="E174" s="22">
        <f t="shared" si="50"/>
        <v>0</v>
      </c>
    </row>
    <row r="175" spans="1:5" ht="114.6" customHeight="1">
      <c r="A175" s="47" t="s">
        <v>195</v>
      </c>
      <c r="B175" s="49" t="s">
        <v>167</v>
      </c>
      <c r="C175" s="22"/>
      <c r="D175" s="22">
        <v>1753596</v>
      </c>
      <c r="E175" s="22"/>
    </row>
    <row r="176" spans="1:5" ht="27.75" customHeight="1">
      <c r="A176" s="47" t="s">
        <v>196</v>
      </c>
      <c r="B176" s="48" t="s">
        <v>114</v>
      </c>
      <c r="C176" s="22">
        <f>SUM(C177)</f>
        <v>0</v>
      </c>
      <c r="D176" s="22">
        <f>SUM(D177)</f>
        <v>0</v>
      </c>
      <c r="E176" s="22">
        <f>SUM(E177)</f>
        <v>0</v>
      </c>
    </row>
    <row r="177" spans="1:5" ht="39.75" customHeight="1">
      <c r="A177" s="47" t="s">
        <v>197</v>
      </c>
      <c r="B177" s="50" t="s">
        <v>168</v>
      </c>
      <c r="C177" s="22"/>
      <c r="D177" s="22"/>
      <c r="E177" s="22"/>
    </row>
    <row r="178" spans="1:5" ht="16.899999999999999" customHeight="1">
      <c r="A178" s="17" t="s">
        <v>339</v>
      </c>
      <c r="B178" s="31" t="s">
        <v>115</v>
      </c>
      <c r="C178" s="45">
        <f>SUM(C180,C181,C183,C185)</f>
        <v>175906146.84999999</v>
      </c>
      <c r="D178" s="45">
        <f t="shared" ref="D178:E178" si="51">SUM(D180,D181,D183,D185)</f>
        <v>17509481.48</v>
      </c>
      <c r="E178" s="45">
        <f t="shared" si="51"/>
        <v>18056464.079999998</v>
      </c>
    </row>
    <row r="179" spans="1:5" ht="0.4" customHeight="1">
      <c r="A179" s="47"/>
      <c r="B179" s="50"/>
      <c r="C179" s="22"/>
      <c r="D179" s="22"/>
      <c r="E179" s="22"/>
    </row>
    <row r="180" spans="1:5" ht="93" customHeight="1">
      <c r="A180" s="20" t="s">
        <v>333</v>
      </c>
      <c r="B180" s="50" t="s">
        <v>242</v>
      </c>
      <c r="C180" s="22">
        <v>440992.84</v>
      </c>
      <c r="D180" s="22"/>
      <c r="E180" s="22"/>
    </row>
    <row r="181" spans="1:5" ht="93.4" customHeight="1">
      <c r="A181" s="5" t="s">
        <v>334</v>
      </c>
      <c r="B181" s="69" t="s">
        <v>338</v>
      </c>
      <c r="C181" s="22">
        <f>SUM(C182)</f>
        <v>16968600</v>
      </c>
      <c r="D181" s="22">
        <f t="shared" ref="D181:E181" si="52">SUM(D182)</f>
        <v>16968600</v>
      </c>
      <c r="E181" s="22">
        <f t="shared" si="52"/>
        <v>17498900</v>
      </c>
    </row>
    <row r="182" spans="1:5" ht="112.9" customHeight="1">
      <c r="A182" s="5" t="s">
        <v>335</v>
      </c>
      <c r="B182" s="70" t="s">
        <v>337</v>
      </c>
      <c r="C182" s="22">
        <v>16968600</v>
      </c>
      <c r="D182" s="22">
        <v>16968600</v>
      </c>
      <c r="E182" s="22">
        <v>17498900</v>
      </c>
    </row>
    <row r="183" spans="1:5" ht="100.15" customHeight="1">
      <c r="A183" s="5" t="s">
        <v>358</v>
      </c>
      <c r="B183" s="70" t="s">
        <v>361</v>
      </c>
      <c r="C183" s="22">
        <f>SUM(C184)</f>
        <v>95050000</v>
      </c>
      <c r="D183" s="22">
        <f t="shared" ref="D183:E183" si="53">SUM(D184)</f>
        <v>0</v>
      </c>
      <c r="E183" s="22">
        <f t="shared" si="53"/>
        <v>0</v>
      </c>
    </row>
    <row r="184" spans="1:5" ht="116.65" customHeight="1">
      <c r="A184" s="5" t="s">
        <v>359</v>
      </c>
      <c r="B184" s="70" t="s">
        <v>360</v>
      </c>
      <c r="C184" s="22">
        <v>95050000</v>
      </c>
      <c r="D184" s="22"/>
      <c r="E184" s="22"/>
    </row>
    <row r="185" spans="1:5" ht="34.9" customHeight="1">
      <c r="A185" s="5" t="s">
        <v>198</v>
      </c>
      <c r="B185" s="50" t="s">
        <v>336</v>
      </c>
      <c r="C185" s="22">
        <f>SUM(C186)</f>
        <v>63446554.009999998</v>
      </c>
      <c r="D185" s="22">
        <f t="shared" ref="D185:E185" si="54">SUM(D186)</f>
        <v>540881.48</v>
      </c>
      <c r="E185" s="22">
        <f t="shared" si="54"/>
        <v>557564.07999999996</v>
      </c>
    </row>
    <row r="186" spans="1:5" ht="33.6" customHeight="1">
      <c r="A186" s="5" t="s">
        <v>199</v>
      </c>
      <c r="B186" s="50" t="s">
        <v>48</v>
      </c>
      <c r="C186" s="22">
        <v>63446554.009999998</v>
      </c>
      <c r="D186" s="22">
        <v>540881.48</v>
      </c>
      <c r="E186" s="22">
        <v>557564.07999999996</v>
      </c>
    </row>
    <row r="187" spans="1:5" ht="21" hidden="1" customHeight="1">
      <c r="A187" s="20" t="s">
        <v>204</v>
      </c>
      <c r="B187" s="51" t="s">
        <v>202</v>
      </c>
      <c r="C187" s="22">
        <f>SUM(C188)</f>
        <v>0</v>
      </c>
      <c r="D187" s="22">
        <f>SUM(D188)</f>
        <v>0</v>
      </c>
      <c r="E187" s="22">
        <f>SUM(E188)</f>
        <v>0</v>
      </c>
    </row>
    <row r="188" spans="1:5" ht="20.45" hidden="1" customHeight="1">
      <c r="A188" s="20" t="s">
        <v>205</v>
      </c>
      <c r="B188" s="21" t="s">
        <v>203</v>
      </c>
      <c r="C188" s="22">
        <f>SUM(C189:C190)</f>
        <v>0</v>
      </c>
      <c r="D188" s="22">
        <f t="shared" ref="D188:E188" si="55">SUM(D189:D190)</f>
        <v>0</v>
      </c>
      <c r="E188" s="22">
        <f t="shared" si="55"/>
        <v>0</v>
      </c>
    </row>
    <row r="189" spans="1:5" ht="23.45" hidden="1" customHeight="1">
      <c r="A189" s="20" t="s">
        <v>206</v>
      </c>
      <c r="B189" s="21"/>
      <c r="C189" s="22"/>
      <c r="D189" s="22"/>
      <c r="E189" s="22"/>
    </row>
    <row r="190" spans="1:5" ht="22.9" hidden="1" customHeight="1">
      <c r="A190" s="20" t="s">
        <v>207</v>
      </c>
      <c r="B190" s="21"/>
      <c r="C190" s="22"/>
      <c r="D190" s="22"/>
      <c r="E190" s="22"/>
    </row>
    <row r="191" spans="1:5" ht="37.5">
      <c r="A191" s="17" t="s">
        <v>49</v>
      </c>
      <c r="B191" s="71" t="s">
        <v>120</v>
      </c>
      <c r="C191" s="19">
        <f>SUM(C192)</f>
        <v>230000</v>
      </c>
      <c r="D191" s="19">
        <f t="shared" ref="D191:E191" si="56">SUM(D192)</f>
        <v>0</v>
      </c>
      <c r="E191" s="19">
        <f t="shared" si="56"/>
        <v>0</v>
      </c>
    </row>
    <row r="192" spans="1:5" ht="37.5">
      <c r="A192" s="20" t="s">
        <v>200</v>
      </c>
      <c r="B192" s="52" t="s">
        <v>50</v>
      </c>
      <c r="C192" s="22">
        <f>SUM(C193:C194)</f>
        <v>230000</v>
      </c>
      <c r="D192" s="22">
        <f>SUM(D193:D194)</f>
        <v>0</v>
      </c>
      <c r="E192" s="22">
        <f>SUM(E193:E194)</f>
        <v>0</v>
      </c>
    </row>
    <row r="193" spans="1:15" ht="72.599999999999994" customHeight="1">
      <c r="A193" s="20" t="s">
        <v>208</v>
      </c>
      <c r="B193" s="52" t="s">
        <v>121</v>
      </c>
      <c r="C193" s="24">
        <v>142000</v>
      </c>
      <c r="D193" s="24">
        <v>0</v>
      </c>
      <c r="E193" s="24">
        <v>0</v>
      </c>
    </row>
    <row r="194" spans="1:15" ht="38.25" thickBot="1">
      <c r="A194" s="20" t="s">
        <v>201</v>
      </c>
      <c r="B194" s="52" t="s">
        <v>50</v>
      </c>
      <c r="C194" s="24">
        <v>88000</v>
      </c>
      <c r="D194" s="24"/>
      <c r="E194" s="24"/>
    </row>
    <row r="195" spans="1:15" ht="0.6" customHeight="1" thickBot="1">
      <c r="A195" s="53" t="s">
        <v>169</v>
      </c>
      <c r="B195" s="54" t="s">
        <v>170</v>
      </c>
      <c r="C195" s="24"/>
      <c r="D195" s="24">
        <v>0</v>
      </c>
      <c r="E195" s="24">
        <v>0</v>
      </c>
    </row>
    <row r="196" spans="1:15" ht="19.5" hidden="1" thickBot="1">
      <c r="A196" s="20"/>
      <c r="B196" s="52"/>
      <c r="C196" s="24"/>
      <c r="D196" s="24"/>
      <c r="E196" s="24"/>
    </row>
    <row r="197" spans="1:15" ht="76.900000000000006" hidden="1" customHeight="1">
      <c r="A197" s="53" t="s">
        <v>51</v>
      </c>
      <c r="B197" s="54" t="s">
        <v>171</v>
      </c>
      <c r="C197" s="22"/>
      <c r="D197" s="22">
        <f>SUM(D198)</f>
        <v>0</v>
      </c>
      <c r="E197" s="22">
        <f>SUM(E198)</f>
        <v>0</v>
      </c>
    </row>
    <row r="198" spans="1:15" ht="18.75" hidden="1" customHeight="1">
      <c r="A198" s="20" t="s">
        <v>53</v>
      </c>
      <c r="B198" s="55" t="s">
        <v>52</v>
      </c>
      <c r="C198" s="22"/>
      <c r="D198" s="22"/>
      <c r="E198" s="22"/>
    </row>
    <row r="199" spans="1:15" ht="18" hidden="1" customHeight="1" thickBot="1">
      <c r="A199" s="56"/>
      <c r="B199" s="57"/>
      <c r="C199" s="58"/>
      <c r="D199" s="58"/>
      <c r="E199" s="58"/>
    </row>
    <row r="200" spans="1:15" ht="19.5" thickBot="1">
      <c r="A200" s="59"/>
      <c r="B200" s="60" t="s">
        <v>108</v>
      </c>
      <c r="C200" s="61">
        <f>+C16+C121</f>
        <v>1233732062.7600002</v>
      </c>
      <c r="D200" s="61">
        <f>+D16+D121</f>
        <v>999123146.32999992</v>
      </c>
      <c r="E200" s="62">
        <f>+E16+E121</f>
        <v>990078922.57000005</v>
      </c>
      <c r="G200" s="79" t="s">
        <v>77</v>
      </c>
      <c r="H200" s="79"/>
      <c r="I200" s="79"/>
      <c r="J200" s="79" t="s">
        <v>90</v>
      </c>
      <c r="K200" s="79"/>
      <c r="L200" s="79"/>
      <c r="M200" s="79" t="s">
        <v>122</v>
      </c>
      <c r="N200" s="79"/>
      <c r="O200" s="79"/>
    </row>
    <row r="201" spans="1:15" ht="6.75" customHeight="1">
      <c r="A201" s="63"/>
      <c r="B201" s="64"/>
      <c r="C201" s="65"/>
      <c r="D201" s="65"/>
      <c r="E201" s="66"/>
    </row>
    <row r="202" spans="1:15" ht="18.75">
      <c r="A202" s="8"/>
      <c r="B202" s="8"/>
      <c r="C202" s="8"/>
      <c r="D202" s="8"/>
      <c r="E202" s="8"/>
    </row>
    <row r="203" spans="1:15" ht="18.75">
      <c r="A203" s="8"/>
      <c r="B203" s="8"/>
      <c r="C203" s="8"/>
      <c r="D203" s="8"/>
      <c r="E203" s="8"/>
    </row>
    <row r="204" spans="1:15" ht="18.75">
      <c r="A204" s="8"/>
      <c r="B204" s="67"/>
      <c r="C204" s="67"/>
      <c r="D204" s="8"/>
      <c r="E204" s="8"/>
    </row>
    <row r="205" spans="1:15" ht="18.75">
      <c r="A205" s="8"/>
      <c r="B205" s="8"/>
      <c r="C205" s="8"/>
      <c r="D205" s="8"/>
      <c r="E205" s="8"/>
    </row>
    <row r="206" spans="1:15" ht="18.75">
      <c r="A206" s="8"/>
      <c r="B206" s="8"/>
      <c r="C206" s="8"/>
      <c r="D206" s="8"/>
      <c r="E206" s="8"/>
    </row>
    <row r="207" spans="1:15" ht="18.75">
      <c r="A207" s="68"/>
      <c r="B207" s="8"/>
      <c r="C207" s="8"/>
      <c r="D207" s="74"/>
      <c r="E207" s="74"/>
    </row>
    <row r="208" spans="1:15" ht="18.75">
      <c r="A208" s="4"/>
      <c r="B208" s="3"/>
      <c r="C208" s="3"/>
      <c r="D208" s="75"/>
      <c r="E208" s="75"/>
    </row>
  </sheetData>
  <mergeCells count="14">
    <mergeCell ref="G200:I200"/>
    <mergeCell ref="J200:L200"/>
    <mergeCell ref="M200:O200"/>
    <mergeCell ref="C1:E1"/>
    <mergeCell ref="C2:E2"/>
    <mergeCell ref="C3:E3"/>
    <mergeCell ref="C4:E4"/>
    <mergeCell ref="C6:E6"/>
    <mergeCell ref="C7:E7"/>
    <mergeCell ref="D207:E207"/>
    <mergeCell ref="D208:E208"/>
    <mergeCell ref="C8:E8"/>
    <mergeCell ref="C9:E9"/>
    <mergeCell ref="A11:E11"/>
  </mergeCells>
  <pageMargins left="1.1811023622047245" right="0.39370078740157483" top="0.78740157480314965" bottom="0.78740157480314965" header="0.51181102362204722" footer="0.51181102362204722"/>
  <pageSetup paperSize="9" scale="54" firstPageNumber="2" orientation="portrait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 (2)</vt:lpstr>
      <vt:lpstr>Лист1</vt:lpstr>
      <vt:lpstr>'Приложение 4 (2)'!Заголовки_для_печати</vt:lpstr>
      <vt:lpstr>'Приложение 4 (2)'!Область_печати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2022-03-22T07:41:06Z</cp:lastPrinted>
  <dcterms:created xsi:type="dcterms:W3CDTF">2008-09-15T07:41:17Z</dcterms:created>
  <dcterms:modified xsi:type="dcterms:W3CDTF">2022-03-25T07:17:35Z</dcterms:modified>
</cp:coreProperties>
</file>