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2120" windowHeight="9120"/>
  </bookViews>
  <sheets>
    <sheet name="Приложение 4" sheetId="2" r:id="rId1"/>
  </sheets>
  <definedNames>
    <definedName name="_xlnm.Print_Titles" localSheetId="0">'Приложение 4'!$13:$14</definedName>
    <definedName name="_xlnm.Print_Area" localSheetId="0">'Приложение 4'!$E$1:$I$208</definedName>
  </definedNames>
  <calcPr calcId="125725"/>
</workbook>
</file>

<file path=xl/calcChain.xml><?xml version="1.0" encoding="utf-8"?>
<calcChain xmlns="http://schemas.openxmlformats.org/spreadsheetml/2006/main">
  <c r="I128" i="2"/>
  <c r="H128"/>
  <c r="G128"/>
  <c r="I116"/>
  <c r="H116"/>
  <c r="G116"/>
  <c r="I111"/>
  <c r="H111"/>
  <c r="G111"/>
  <c r="I92"/>
  <c r="H92"/>
  <c r="G92"/>
  <c r="G20"/>
  <c r="I178"/>
  <c r="H178"/>
  <c r="G178"/>
  <c r="I184"/>
  <c r="H184"/>
  <c r="G172"/>
  <c r="I153"/>
  <c r="H153"/>
  <c r="G153"/>
  <c r="I151"/>
  <c r="H151"/>
  <c r="G151"/>
  <c r="I147"/>
  <c r="H147"/>
  <c r="G147"/>
  <c r="I145"/>
  <c r="H145"/>
  <c r="G145"/>
  <c r="G141"/>
  <c r="I159" l="1"/>
  <c r="H159"/>
  <c r="G159"/>
  <c r="I157"/>
  <c r="H157"/>
  <c r="G157"/>
  <c r="I155"/>
  <c r="H155"/>
  <c r="G155"/>
  <c r="I149"/>
  <c r="H149"/>
  <c r="G149"/>
  <c r="I143"/>
  <c r="H143"/>
  <c r="G143"/>
  <c r="I141"/>
  <c r="H141"/>
  <c r="I139"/>
  <c r="H139"/>
  <c r="G139"/>
  <c r="G34"/>
  <c r="I126"/>
  <c r="H126"/>
  <c r="I124"/>
  <c r="H124"/>
  <c r="I122"/>
  <c r="H122"/>
  <c r="I120"/>
  <c r="H120"/>
  <c r="I118"/>
  <c r="H118"/>
  <c r="I114"/>
  <c r="H114"/>
  <c r="I108"/>
  <c r="H108"/>
  <c r="I104"/>
  <c r="H104"/>
  <c r="G122"/>
  <c r="G120"/>
  <c r="G118"/>
  <c r="G114"/>
  <c r="G108"/>
  <c r="G104"/>
  <c r="G184"/>
  <c r="I106"/>
  <c r="H106"/>
  <c r="I81"/>
  <c r="I78" s="1"/>
  <c r="H81"/>
  <c r="H78" s="1"/>
  <c r="G81"/>
  <c r="G78" s="1"/>
  <c r="G126"/>
  <c r="G124"/>
  <c r="G106"/>
  <c r="I40"/>
  <c r="H40"/>
  <c r="I38"/>
  <c r="H38"/>
  <c r="I36"/>
  <c r="H36"/>
  <c r="G36"/>
  <c r="I34"/>
  <c r="H34"/>
  <c r="I28"/>
  <c r="H28"/>
  <c r="G40"/>
  <c r="G38"/>
  <c r="I191"/>
  <c r="H191"/>
  <c r="G191"/>
  <c r="G103" l="1"/>
  <c r="G102" s="1"/>
  <c r="H103"/>
  <c r="H102" s="1"/>
  <c r="I103"/>
  <c r="I102" s="1"/>
  <c r="I27"/>
  <c r="G27"/>
  <c r="H27"/>
  <c r="I176"/>
  <c r="H176"/>
  <c r="G176"/>
  <c r="H174"/>
  <c r="G174"/>
  <c r="I172"/>
  <c r="H172"/>
  <c r="I170"/>
  <c r="H170"/>
  <c r="G170"/>
  <c r="I168"/>
  <c r="H168"/>
  <c r="G168"/>
  <c r="I166"/>
  <c r="H166"/>
  <c r="G166"/>
  <c r="I164"/>
  <c r="H164"/>
  <c r="G164"/>
  <c r="H77" l="1"/>
  <c r="G77"/>
  <c r="H99"/>
  <c r="H98" s="1"/>
  <c r="G99"/>
  <c r="G98" s="1"/>
  <c r="G44"/>
  <c r="I99"/>
  <c r="I98" s="1"/>
  <c r="I75"/>
  <c r="I74" s="1"/>
  <c r="H75"/>
  <c r="H74" s="1"/>
  <c r="G75"/>
  <c r="G74" s="1"/>
  <c r="I67"/>
  <c r="H67"/>
  <c r="G67"/>
  <c r="H64"/>
  <c r="I195"/>
  <c r="I194" s="1"/>
  <c r="H195"/>
  <c r="H194" s="1"/>
  <c r="G195"/>
  <c r="G194" s="1"/>
  <c r="I185"/>
  <c r="H185"/>
  <c r="G185"/>
  <c r="I70"/>
  <c r="H70"/>
  <c r="G64"/>
  <c r="G70"/>
  <c r="I87"/>
  <c r="I86" s="1"/>
  <c r="I90"/>
  <c r="I89" s="1"/>
  <c r="H87"/>
  <c r="H86" s="1"/>
  <c r="H90"/>
  <c r="H89" s="1"/>
  <c r="G87"/>
  <c r="G86" s="1"/>
  <c r="G90"/>
  <c r="G89" s="1"/>
  <c r="I61"/>
  <c r="H61"/>
  <c r="G61"/>
  <c r="I55"/>
  <c r="I54" s="1"/>
  <c r="H55"/>
  <c r="H54" s="1"/>
  <c r="G55"/>
  <c r="G54" s="1"/>
  <c r="I48"/>
  <c r="I50"/>
  <c r="I52"/>
  <c r="I44"/>
  <c r="I46"/>
  <c r="H48"/>
  <c r="H50"/>
  <c r="H52"/>
  <c r="H44"/>
  <c r="H46"/>
  <c r="G48"/>
  <c r="G50"/>
  <c r="G52"/>
  <c r="G46"/>
  <c r="I180"/>
  <c r="I182"/>
  <c r="I163" s="1"/>
  <c r="H180"/>
  <c r="H163" s="1"/>
  <c r="H182"/>
  <c r="G180"/>
  <c r="G163" s="1"/>
  <c r="G182"/>
  <c r="I18"/>
  <c r="I17" s="1"/>
  <c r="I20"/>
  <c r="I59"/>
  <c r="I58" s="1"/>
  <c r="I64"/>
  <c r="I72"/>
  <c r="I77"/>
  <c r="I96"/>
  <c r="I95" s="1"/>
  <c r="I134"/>
  <c r="I136"/>
  <c r="I161"/>
  <c r="I138" s="1"/>
  <c r="I190"/>
  <c r="I200"/>
  <c r="H18"/>
  <c r="H17" s="1"/>
  <c r="H20"/>
  <c r="H59"/>
  <c r="H72"/>
  <c r="H96"/>
  <c r="H95" s="1"/>
  <c r="H134"/>
  <c r="H136"/>
  <c r="H161"/>
  <c r="H138" s="1"/>
  <c r="H190"/>
  <c r="H200"/>
  <c r="G18"/>
  <c r="G17" s="1"/>
  <c r="G28"/>
  <c r="G59"/>
  <c r="G72"/>
  <c r="G96"/>
  <c r="G95" s="1"/>
  <c r="G134"/>
  <c r="G136"/>
  <c r="G161"/>
  <c r="G138" s="1"/>
  <c r="G190"/>
  <c r="H133" l="1"/>
  <c r="H132" s="1"/>
  <c r="H131" s="1"/>
  <c r="I133"/>
  <c r="I132" s="1"/>
  <c r="I131" s="1"/>
  <c r="I94"/>
  <c r="H58"/>
  <c r="I43"/>
  <c r="I42" s="1"/>
  <c r="G58"/>
  <c r="H43"/>
  <c r="H42" s="1"/>
  <c r="G133"/>
  <c r="G132" s="1"/>
  <c r="G131" s="1"/>
  <c r="G94"/>
  <c r="H94"/>
  <c r="H66"/>
  <c r="H63" s="1"/>
  <c r="G66"/>
  <c r="G63" s="1"/>
  <c r="I66"/>
  <c r="I63" s="1"/>
  <c r="G43"/>
  <c r="G42" s="1"/>
  <c r="G26"/>
  <c r="I26"/>
  <c r="H26"/>
  <c r="H85"/>
  <c r="I85"/>
  <c r="I16"/>
  <c r="H16"/>
  <c r="G16"/>
  <c r="G85"/>
  <c r="G15" l="1"/>
  <c r="G203" s="1"/>
  <c r="I15"/>
  <c r="I203" s="1"/>
  <c r="H15"/>
  <c r="H203" s="1"/>
</calcChain>
</file>

<file path=xl/sharedStrings.xml><?xml version="1.0" encoding="utf-8"?>
<sst xmlns="http://schemas.openxmlformats.org/spreadsheetml/2006/main" count="390" uniqueCount="384">
  <si>
    <t>000 1 01 01000 00 0000 110</t>
  </si>
  <si>
    <t>Налог на прибыль организаций</t>
  </si>
  <si>
    <t>000 1 01 01010 00 0000 110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</si>
  <si>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</si>
  <si>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000 1 01 01012 02 0000 110</t>
  </si>
  <si>
    <t>налог на прибыль организаций, зачисляемый в бюджеты субъектов Российской Федерации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</si>
  <si>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</si>
  <si>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</si>
  <si>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</si>
  <si>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</si>
  <si>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</si>
  <si>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</si>
  <si>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</si>
  <si>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</si>
  <si>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</si>
  <si>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000 1 03 02010 01 0000 110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</si>
  <si>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</si>
  <si>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000 1 03 02011 01 0000 110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</si>
  <si>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</si>
  <si>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000 1 03 02020 01 0000 110</t>
  </si>
  <si>
    <t>Акцизы на спиртосодержащую продукцию, производимую на территории Российской Федерации</t>
  </si>
  <si>
    <t>000 1 03 02090 01 0000 110</t>
  </si>
  <si>
    <t>Акцизы на вина, производимые на территории Российской Федерации</t>
  </si>
  <si>
    <t>000 1 03 02100 01 0000 110</t>
  </si>
  <si>
    <t>Акцизы на пиво, производимое на территории Российской Федерации</t>
  </si>
  <si>
    <t>000 1 03 02110 01 0000 110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</si>
  <si>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</si>
  <si>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</si>
  <si>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</si>
  <si>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</si>
  <si>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</si>
  <si>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</si>
  <si>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</si>
  <si>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</si>
  <si>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</si>
  <si>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</si>
  <si>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</si>
  <si>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</si>
  <si>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</si>
  <si>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</si>
  <si>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</si>
  <si>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</si>
  <si>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</si>
  <si>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</si>
  <si>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</si>
  <si>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</si>
  <si>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</si>
  <si>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</si>
  <si>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</si>
  <si>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</si>
  <si>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</si>
  <si>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</si>
  <si>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</si>
  <si>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</si>
  <si>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</si>
  <si>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</si>
  <si>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</si>
  <si>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</si>
  <si>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</si>
  <si>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</si>
  <si>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</si>
  <si>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</si>
  <si>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</si>
  <si>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</si>
  <si>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</si>
  <si>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</si>
  <si>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</si>
  <si>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</si>
  <si>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</si>
  <si>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</si>
  <si>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</si>
  <si>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</si>
  <si>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</si>
  <si>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</si>
  <si>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</si>
  <si>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</si>
  <si>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</si>
  <si>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</si>
  <si>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</si>
  <si>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</si>
  <si>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</si>
  <si>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</si>
  <si>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</si>
  <si>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</si>
  <si>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</si>
  <si>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000 1 05 02000 02 0000 110</t>
  </si>
  <si>
    <t>Единый налог на вмененный доход для отдельных видов деятельности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</si>
  <si>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</si>
  <si>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</si>
  <si>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</si>
  <si>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</si>
  <si>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</si>
  <si>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</si>
  <si>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000 1 05 02010 02 0000 110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</si>
  <si>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</si>
  <si>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</si>
  <si>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</si>
  <si>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</si>
  <si>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</si>
  <si>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</si>
  <si>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</si>
  <si>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</si>
  <si>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</si>
  <si>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</si>
  <si>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</si>
  <si>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</si>
  <si>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</si>
  <si>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</si>
  <si>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</si>
  <si>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</si>
  <si>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</si>
  <si>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</si>
  <si>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</si>
  <si>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</si>
  <si>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</si>
  <si>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</si>
  <si>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</si>
  <si>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</si>
  <si>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</si>
  <si>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</si>
  <si>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</si>
  <si>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</si>
  <si>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</si>
  <si>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</si>
  <si>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</si>
  <si>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</si>
  <si>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</si>
  <si>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</si>
  <si>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</si>
  <si>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000 1 14 02053 05 0000 410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</si>
  <si>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</si>
  <si>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</si>
  <si>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</si>
  <si>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</si>
  <si>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</si>
  <si>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РФ </t>
  </si>
  <si>
    <t xml:space="preserve">Субвенции бюджетам муниципальных районов на выполнение передаваемых полномочий субъектов РФ </t>
  </si>
  <si>
    <t>Прочие субвенции</t>
  </si>
  <si>
    <t>Иные межбюджетные трансферты</t>
  </si>
  <si>
    <t xml:space="preserve"> 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</si>
  <si>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</si>
  <si>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</si>
  <si>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</si>
  <si>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</si>
  <si>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</si>
  <si>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</si>
  <si>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</si>
  <si>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</si>
  <si>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</si>
  <si>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</si>
  <si>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</si>
  <si>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</si>
  <si>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</si>
  <si>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</si>
  <si>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</si>
  <si>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</si>
  <si>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</si>
  <si>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</si>
  <si>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</si>
  <si>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</si>
  <si>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</si>
  <si>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</si>
  <si>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</si>
  <si>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</si>
  <si>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</si>
  <si>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</si>
  <si>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</si>
  <si>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</si>
  <si>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</si>
  <si>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</si>
  <si>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</si>
  <si>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</si>
  <si>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</si>
  <si>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</si>
  <si>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</si>
  <si>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</si>
  <si>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</si>
  <si>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</si>
  <si>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</si>
  <si>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2021 год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</si>
  <si>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</si>
  <si>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</si>
  <si>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</si>
  <si>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</si>
  <si>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</si>
  <si>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</si>
  <si>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</si>
  <si>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</si>
  <si>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</si>
  <si>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</si>
  <si>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</si>
  <si>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</si>
  <si>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</si>
  <si>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</si>
  <si>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</si>
  <si>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Прочие межбюджетные трансферты, передаваемые бюджетам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</si>
  <si>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</si>
  <si>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</si>
  <si>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</si>
  <si>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</si>
  <si>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</si>
  <si>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</si>
  <si>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</si>
  <si>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</si>
  <si>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</si>
  <si>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</si>
  <si>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</si>
  <si>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</si>
  <si>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</si>
  <si>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</si>
  <si>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</si>
  <si>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</si>
  <si>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</si>
  <si>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</si>
  <si>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</si>
  <si>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</si>
  <si>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</si>
  <si>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</si>
  <si>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</si>
  <si>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</si>
  <si>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</si>
  <si>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</si>
  <si>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</si>
  <si>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000 2 02 35930 00 0000 150</t>
  </si>
  <si>
    <t>000 2 02 35930 05 0000 150</t>
  </si>
  <si>
    <t>000 2 02 39999 00 0000 150</t>
  </si>
  <si>
    <t>000 2 02 39999 05 0000 150</t>
  </si>
  <si>
    <t>000 2 02 04000 00 0000 150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</si>
  <si>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</si>
  <si>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</si>
  <si>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</si>
  <si>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</si>
  <si>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</si>
  <si>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</si>
  <si>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</si>
  <si>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</si>
  <si>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</si>
  <si>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</si>
  <si>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</si>
  <si>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</si>
  <si>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</si>
  <si>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</si>
  <si>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</si>
  <si>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</si>
  <si>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</si>
  <si>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</si>
  <si>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</si>
  <si>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</si>
  <si>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</si>
  <si>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</si>
  <si>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</si>
  <si>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</si>
  <si>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</si>
  <si>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</si>
  <si>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</si>
  <si>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</si>
  <si>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</si>
  <si>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</si>
  <si>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</si>
  <si>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</si>
  <si>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</si>
  <si>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</si>
  <si>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</si>
  <si>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</si>
  <si>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</si>
  <si>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</si>
  <si>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</si>
  <si>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</si>
  <si>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</si>
  <si>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</si>
  <si>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</si>
  <si>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</si>
  <si>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</si>
  <si>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</si>
  <si>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</si>
  <si>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</si>
  <si>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</si>
  <si>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000 2 02 02999 00 0000 150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</si>
  <si>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</si>
  <si>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</si>
  <si>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</si>
  <si>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</si>
  <si>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</si>
  <si>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</si>
  <si>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</si>
  <si>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</si>
  <si>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</si>
  <si>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</si>
  <si>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000 2 02 04014 05 0000 150</t>
  </si>
  <si>
    <t>Приложение 4</t>
  </si>
  <si>
    <t>"О бюджете муниципального образования Кимовский район на 2021 год и на плановый период 2022 и 2023 годов"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</si>
  <si>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2021 год и на плановый период 2022 и 2023 годов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</si>
  <si>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</si>
  <si>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</si>
  <si>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</si>
  <si>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</si>
  <si>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</si>
  <si>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</si>
  <si>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</si>
  <si>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</si>
  <si>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</si>
  <si>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</si>
  <si>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</si>
  <si>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</si>
  <si>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</si>
  <si>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</si>
  <si>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</si>
  <si>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</si>
  <si>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</si>
  <si>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</si>
  <si>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</si>
  <si>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</si>
  <si>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</si>
  <si>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</si>
  <si>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</si>
  <si>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</si>
  <si>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</si>
  <si>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</si>
  <si>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</si>
  <si>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</si>
  <si>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</si>
  <si>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</si>
  <si>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</si>
  <si>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</si>
  <si>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</si>
  <si>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</si>
  <si>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</si>
  <si>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</si>
  <si>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000 2 02 25210 00 0000 150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</si>
  <si>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</si>
  <si>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</si>
  <si>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</si>
  <si>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</si>
  <si>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</si>
  <si>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</si>
  <si>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</si>
  <si>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</si>
  <si>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</si>
  <si>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</si>
  <si>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к решению Собрания представителей муниципального образования Кимовский район</t>
  </si>
  <si>
    <t>от 11.12.2020  № 49-235</t>
  </si>
  <si>
    <t xml:space="preserve"> Приложение 2</t>
  </si>
  <si>
    <t>"О внесении изменений и дополнений в решение Собрания представителей муниципального образования Кимовский район  от 11.12.2020 № 49-235 "О бюджете муниципального образования Кимовский район на 2021 и на плановый период 2022 и 2023 годов"</t>
  </si>
  <si>
    <t>000 2 02 25097 00 0000 150</t>
  </si>
  <si>
    <t>000 2 02 25097 05 0000 150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</si>
  <si>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</si>
  <si>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</si>
  <si>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000 2 02 25169 00 0000 150</t>
  </si>
  <si>
    <t>000 2 02 25169 05 0000 150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</si>
  <si>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</si>
  <si>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</si>
  <si>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000 2 02 25 242 00 0000 150</t>
  </si>
  <si>
    <t>000 2 02 25 242 05 0000 150</t>
  </si>
  <si>
    <t>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</si>
  <si>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муниципальных районов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</si>
  <si>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000 2 02 25 243 00 0000 150</t>
  </si>
  <si>
    <t>000 2 02 25 243 05 0000 150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</si>
  <si>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</si>
  <si>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</si>
  <si>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</si>
  <si>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</si>
  <si>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Межбюджетные трансферты, передаваемые бюджетам муниципальных районов на поддержку отрасли культуры</t>
  </si>
  <si>
    <t>000 2 02 45519 05 0000 150</t>
  </si>
  <si>
    <t>000 2 02 35469 00 0000 150</t>
  </si>
  <si>
    <t>000 2 02 35469 05 0000 150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</si>
  <si>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</si>
  <si>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</si>
  <si>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</si>
  <si>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</si>
  <si>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000 1 12 01030 01 0000 120</t>
  </si>
  <si>
    <t>Плата за сбросы загрязняющих веществ в водные объекты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</si>
  <si>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</si>
  <si>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</si>
  <si>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</si>
  <si>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</si>
  <si>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</si>
  <si>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</si>
  <si>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</si>
  <si>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</si>
  <si>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</si>
  <si>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</si>
  <si>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</si>
  <si>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</si>
  <si>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от  24.06.2021  № 59-283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</si>
</sst>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0.0"/>
    <numFmt numFmtId="165" formatCode="#,##0.0"/>
    <numFmt numFmtId="166" formatCode="&quot;&quot;###,##0.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theme="1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0" fontId="11" fillId="0" borderId="0"/>
    <xf numFmtId="0" fontId="6" fillId="0" borderId="1" applyNumberFormat="0">
      <alignment horizontal="right" vertical="top"/>
    </xf>
    <xf numFmtId="44" fontId="1" fillId="0" borderId="0" applyFont="0" applyFill="0" applyBorder="0" applyAlignment="0" applyProtection="0"/>
    <xf numFmtId="49" fontId="6" fillId="2" borderId="1">
      <alignment horizontal="left" vertical="top"/>
    </xf>
    <xf numFmtId="49" fontId="7" fillId="0" borderId="1">
      <alignment horizontal="left" vertical="top"/>
    </xf>
    <xf numFmtId="0" fontId="7" fillId="0" borderId="1">
      <alignment horizontal="left" vertical="top" wrapText="1"/>
    </xf>
    <xf numFmtId="0" fontId="2" fillId="0" borderId="0"/>
    <xf numFmtId="49" fontId="8" fillId="3" borderId="1">
      <alignment horizontal="left" vertical="top" wrapText="1"/>
    </xf>
    <xf numFmtId="0" fontId="6" fillId="0" borderId="1">
      <alignment horizontal="left" vertical="top" wrapText="1"/>
    </xf>
  </cellStyleXfs>
  <cellXfs count="86">
    <xf numFmtId="0" fontId="0" fillId="0" borderId="0" xfId="0"/>
    <xf numFmtId="0" fontId="3" fillId="0" borderId="0" xfId="7" applyFont="1" applyProtection="1">
      <protection hidden="1"/>
    </xf>
    <xf numFmtId="0" fontId="2" fillId="0" borderId="0" xfId="7"/>
    <xf numFmtId="0" fontId="3" fillId="0" borderId="0" xfId="7" applyFont="1" applyBorder="1" applyProtection="1">
      <protection hidden="1"/>
    </xf>
    <xf numFmtId="0" fontId="5" fillId="0" borderId="0" xfId="7" applyFont="1" applyBorder="1" applyProtection="1">
      <protection hidden="1"/>
    </xf>
    <xf numFmtId="0" fontId="3" fillId="0" borderId="0" xfId="7" applyNumberFormat="1" applyFont="1" applyFill="1" applyBorder="1" applyAlignment="1" applyProtection="1">
      <alignment horizontal="left"/>
      <protection hidden="1"/>
    </xf>
    <xf numFmtId="0" fontId="5" fillId="0" borderId="0" xfId="7" applyNumberFormat="1" applyFont="1" applyFill="1" applyBorder="1" applyAlignment="1" applyProtection="1">
      <alignment horizontal="left"/>
      <protection hidden="1"/>
    </xf>
    <xf numFmtId="0" fontId="5" fillId="0" borderId="0" xfId="7" applyNumberFormat="1" applyFont="1" applyFill="1" applyBorder="1" applyAlignment="1" applyProtection="1">
      <protection hidden="1"/>
    </xf>
    <xf numFmtId="0" fontId="9" fillId="0" borderId="0" xfId="7" applyFont="1"/>
    <xf numFmtId="0" fontId="10" fillId="0" borderId="0" xfId="7" applyFont="1"/>
    <xf numFmtId="0" fontId="12" fillId="0" borderId="0" xfId="7" applyFont="1"/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left" vertical="center" wrapText="1"/>
    </xf>
    <xf numFmtId="166" fontId="13" fillId="0" borderId="16" xfId="0" applyNumberFormat="1" applyFont="1" applyBorder="1" applyAlignment="1">
      <alignment horizontal="right" vertical="center" wrapText="1"/>
    </xf>
    <xf numFmtId="0" fontId="14" fillId="0" borderId="0" xfId="7" applyFont="1"/>
    <xf numFmtId="0" fontId="15" fillId="0" borderId="0" xfId="7" applyFont="1" applyProtection="1">
      <protection hidden="1"/>
    </xf>
    <xf numFmtId="44" fontId="15" fillId="0" borderId="0" xfId="3" applyFont="1" applyFill="1" applyAlignment="1" applyProtection="1">
      <alignment vertical="center" wrapText="1"/>
      <protection hidden="1"/>
    </xf>
    <xf numFmtId="0" fontId="14" fillId="0" borderId="0" xfId="9" applyFont="1" applyBorder="1" applyAlignment="1">
      <alignment horizontal="center" vertical="top" wrapText="1"/>
    </xf>
    <xf numFmtId="49" fontId="13" fillId="0" borderId="2" xfId="4" applyFont="1" applyFill="1" applyBorder="1" applyAlignment="1">
      <alignment horizontal="center" vertical="top"/>
    </xf>
    <xf numFmtId="49" fontId="14" fillId="0" borderId="2" xfId="5" applyFont="1" applyBorder="1" applyAlignment="1">
      <alignment horizontal="center" vertical="top" wrapText="1"/>
    </xf>
    <xf numFmtId="164" fontId="14" fillId="0" borderId="2" xfId="6" applyNumberFormat="1" applyFont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49" fontId="16" fillId="0" borderId="2" xfId="8" applyFont="1" applyFill="1" applyBorder="1" applyAlignment="1">
      <alignment horizontal="center" vertical="center" wrapText="1"/>
    </xf>
    <xf numFmtId="0" fontId="15" fillId="0" borderId="2" xfId="9" applyFont="1" applyBorder="1" applyAlignment="1">
      <alignment horizontal="left" vertical="center" wrapText="1"/>
    </xf>
    <xf numFmtId="4" fontId="15" fillId="0" borderId="2" xfId="0" applyNumberFormat="1" applyFont="1" applyBorder="1" applyAlignment="1">
      <alignment vertical="center"/>
    </xf>
    <xf numFmtId="49" fontId="13" fillId="0" borderId="2" xfId="8" applyFont="1" applyFill="1" applyBorder="1" applyAlignment="1">
      <alignment horizontal="center" vertical="center" wrapText="1"/>
    </xf>
    <xf numFmtId="0" fontId="14" fillId="0" borderId="2" xfId="9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vertical="center"/>
    </xf>
    <xf numFmtId="0" fontId="14" fillId="0" borderId="2" xfId="0" applyNumberFormat="1" applyFont="1" applyBorder="1" applyAlignment="1">
      <alignment vertical="top" wrapText="1"/>
    </xf>
    <xf numFmtId="4" fontId="14" fillId="0" borderId="2" xfId="0" applyNumberFormat="1" applyFont="1" applyFill="1" applyBorder="1" applyAlignment="1">
      <alignment vertical="center"/>
    </xf>
    <xf numFmtId="0" fontId="14" fillId="0" borderId="0" xfId="0" applyNumberFormat="1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4" fontId="15" fillId="0" borderId="2" xfId="0" applyNumberFormat="1" applyFont="1" applyFill="1" applyBorder="1" applyAlignment="1">
      <alignment vertical="center"/>
    </xf>
    <xf numFmtId="4" fontId="14" fillId="0" borderId="7" xfId="0" applyNumberFormat="1" applyFont="1" applyFill="1" applyBorder="1" applyAlignment="1">
      <alignment vertical="center"/>
    </xf>
    <xf numFmtId="0" fontId="14" fillId="0" borderId="6" xfId="0" applyNumberFormat="1" applyFont="1" applyBorder="1" applyAlignment="1">
      <alignment vertical="top" wrapText="1"/>
    </xf>
    <xf numFmtId="4" fontId="13" fillId="0" borderId="2" xfId="8" applyNumberFormat="1" applyFont="1" applyFill="1" applyBorder="1" applyAlignment="1">
      <alignment horizontal="center" vertical="center" wrapText="1"/>
    </xf>
    <xf numFmtId="0" fontId="15" fillId="0" borderId="2" xfId="9" applyFont="1" applyBorder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14" fillId="0" borderId="2" xfId="9" applyFont="1" applyBorder="1" applyAlignment="1">
      <alignment horizontal="left" vertical="top" wrapText="1"/>
    </xf>
    <xf numFmtId="0" fontId="14" fillId="0" borderId="2" xfId="0" applyFont="1" applyBorder="1" applyAlignment="1">
      <alignment vertical="center" wrapText="1"/>
    </xf>
    <xf numFmtId="0" fontId="14" fillId="0" borderId="2" xfId="9" applyNumberFormat="1" applyFont="1" applyBorder="1" applyAlignment="1">
      <alignment horizontal="left" vertical="top" wrapText="1"/>
    </xf>
    <xf numFmtId="0" fontId="14" fillId="0" borderId="15" xfId="0" applyFont="1" applyBorder="1" applyAlignment="1">
      <alignment horizontal="justify" vertical="center"/>
    </xf>
    <xf numFmtId="49" fontId="13" fillId="0" borderId="12" xfId="8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6" fillId="0" borderId="2" xfId="0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vertical="center"/>
    </xf>
    <xf numFmtId="0" fontId="14" fillId="0" borderId="2" xfId="9" applyFont="1" applyBorder="1" applyAlignment="1">
      <alignment horizontal="justify" vertical="top" wrapText="1"/>
    </xf>
    <xf numFmtId="4" fontId="13" fillId="0" borderId="2" xfId="2" applyNumberFormat="1" applyFont="1" applyFill="1" applyBorder="1" applyAlignment="1">
      <alignment horizontal="right" vertical="center"/>
    </xf>
    <xf numFmtId="4" fontId="16" fillId="0" borderId="2" xfId="2" applyNumberFormat="1" applyFont="1" applyFill="1" applyBorder="1" applyAlignment="1">
      <alignment horizontal="right" vertical="center"/>
    </xf>
    <xf numFmtId="0" fontId="14" fillId="0" borderId="2" xfId="9" applyNumberFormat="1" applyFont="1" applyBorder="1" applyAlignment="1">
      <alignment horizontal="left" vertical="center" wrapText="1"/>
    </xf>
    <xf numFmtId="166" fontId="13" fillId="0" borderId="14" xfId="0" applyNumberFormat="1" applyFont="1" applyBorder="1" applyAlignment="1">
      <alignment horizontal="center" vertical="center" wrapText="1"/>
    </xf>
    <xf numFmtId="166" fontId="13" fillId="0" borderId="14" xfId="0" applyNumberFormat="1" applyFont="1" applyBorder="1" applyAlignment="1">
      <alignment horizontal="left" vertical="center" wrapText="1"/>
    </xf>
    <xf numFmtId="166" fontId="13" fillId="0" borderId="14" xfId="0" applyNumberFormat="1" applyFont="1" applyBorder="1" applyAlignment="1">
      <alignment horizontal="left" vertical="top" wrapText="1"/>
    </xf>
    <xf numFmtId="166" fontId="13" fillId="0" borderId="14" xfId="0" applyNumberFormat="1" applyFont="1" applyBorder="1" applyAlignment="1">
      <alignment horizontal="left" wrapText="1"/>
    </xf>
    <xf numFmtId="0" fontId="14" fillId="0" borderId="2" xfId="9" applyFont="1" applyBorder="1" applyAlignment="1">
      <alignment horizontal="justify" vertical="center" wrapText="1"/>
    </xf>
    <xf numFmtId="0" fontId="14" fillId="0" borderId="6" xfId="9" applyFont="1" applyBorder="1" applyAlignment="1">
      <alignment horizontal="lef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3" fillId="0" borderId="14" xfId="0" applyNumberFormat="1" applyFont="1" applyFill="1" applyBorder="1" applyAlignment="1">
      <alignment horizontal="left" vertical="top" wrapText="1"/>
    </xf>
    <xf numFmtId="0" fontId="14" fillId="0" borderId="6" xfId="7" applyNumberFormat="1" applyFont="1" applyFill="1" applyBorder="1" applyAlignment="1" applyProtection="1">
      <alignment horizontal="left" wrapText="1"/>
      <protection hidden="1"/>
    </xf>
    <xf numFmtId="49" fontId="13" fillId="0" borderId="7" xfId="8" applyFont="1" applyFill="1" applyBorder="1" applyAlignment="1">
      <alignment horizontal="center" vertical="center" wrapText="1"/>
    </xf>
    <xf numFmtId="0" fontId="14" fillId="0" borderId="8" xfId="7" applyNumberFormat="1" applyFont="1" applyFill="1" applyBorder="1" applyAlignment="1" applyProtection="1">
      <alignment horizontal="left" wrapText="1"/>
      <protection hidden="1"/>
    </xf>
    <xf numFmtId="4" fontId="14" fillId="0" borderId="7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left" vertical="center"/>
    </xf>
    <xf numFmtId="4" fontId="15" fillId="0" borderId="10" xfId="0" applyNumberFormat="1" applyFont="1" applyBorder="1" applyAlignment="1">
      <alignment vertical="center"/>
    </xf>
    <xf numFmtId="4" fontId="15" fillId="0" borderId="11" xfId="0" applyNumberFormat="1" applyFont="1" applyBorder="1" applyAlignment="1">
      <alignment vertical="center"/>
    </xf>
    <xf numFmtId="0" fontId="14" fillId="0" borderId="3" xfId="0" applyFont="1" applyBorder="1" applyAlignment="1">
      <alignment horizontal="center"/>
    </xf>
    <xf numFmtId="0" fontId="15" fillId="0" borderId="4" xfId="0" applyFont="1" applyBorder="1" applyAlignment="1">
      <alignment horizontal="left" vertical="center"/>
    </xf>
    <xf numFmtId="165" fontId="15" fillId="0" borderId="4" xfId="0" applyNumberFormat="1" applyFont="1" applyBorder="1" applyAlignment="1">
      <alignment vertical="center"/>
    </xf>
    <xf numFmtId="165" fontId="15" fillId="0" borderId="5" xfId="0" applyNumberFormat="1" applyFont="1" applyBorder="1" applyAlignment="1">
      <alignment vertical="center"/>
    </xf>
    <xf numFmtId="0" fontId="14" fillId="0" borderId="13" xfId="7" applyFont="1" applyBorder="1"/>
    <xf numFmtId="0" fontId="15" fillId="0" borderId="0" xfId="7" applyFont="1"/>
    <xf numFmtId="0" fontId="2" fillId="0" borderId="2" xfId="7" applyBorder="1" applyAlignment="1">
      <alignment horizontal="center"/>
    </xf>
    <xf numFmtId="0" fontId="12" fillId="0" borderId="0" xfId="7" applyFont="1" applyAlignment="1">
      <alignment horizontal="left"/>
    </xf>
    <xf numFmtId="0" fontId="14" fillId="0" borderId="0" xfId="7" applyFont="1" applyAlignment="1">
      <alignment horizontal="center"/>
    </xf>
    <xf numFmtId="0" fontId="14" fillId="0" borderId="0" xfId="7" applyFont="1" applyAlignment="1">
      <alignment horizontal="center" vertical="top" wrapText="1"/>
    </xf>
    <xf numFmtId="0" fontId="15" fillId="0" borderId="0" xfId="7" applyFont="1" applyAlignment="1">
      <alignment horizontal="center" vertical="top" wrapText="1"/>
    </xf>
    <xf numFmtId="0" fontId="15" fillId="0" borderId="0" xfId="7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4" fillId="0" borderId="0" xfId="0" applyFont="1" applyAlignment="1"/>
    <xf numFmtId="0" fontId="17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11"/>
  <sheetViews>
    <sheetView tabSelected="1" topLeftCell="E1" zoomScale="70" zoomScaleNormal="70" workbookViewId="0">
      <selection activeCell="G4" sqref="G4:I4"/>
    </sheetView>
  </sheetViews>
  <sheetFormatPr defaultColWidth="9.21875" defaultRowHeight="13.2"/>
  <cols>
    <col min="1" max="1" width="5.44140625" style="2" hidden="1" customWidth="1"/>
    <col min="2" max="3" width="0" style="2" hidden="1" customWidth="1"/>
    <col min="4" max="4" width="8" style="2" hidden="1" customWidth="1"/>
    <col min="5" max="5" width="34.5546875" style="8" customWidth="1"/>
    <col min="6" max="6" width="57.5546875" style="8" customWidth="1"/>
    <col min="7" max="7" width="21.21875" style="8" customWidth="1"/>
    <col min="8" max="8" width="19.5546875" style="8" customWidth="1"/>
    <col min="9" max="9" width="19.21875" style="8" customWidth="1"/>
    <col min="10" max="10" width="17.5546875" style="2" customWidth="1"/>
    <col min="11" max="11" width="16.44140625" style="2" hidden="1" customWidth="1"/>
    <col min="12" max="14" width="16.5546875" style="2" hidden="1" customWidth="1"/>
    <col min="15" max="17" width="16" style="2" hidden="1" customWidth="1"/>
    <col min="18" max="18" width="14.21875" style="2" hidden="1" customWidth="1"/>
    <col min="19" max="19" width="15.44140625" style="2" hidden="1" customWidth="1"/>
    <col min="20" max="16384" width="9.21875" style="2"/>
  </cols>
  <sheetData>
    <row r="1" spans="1:9" ht="24" customHeight="1">
      <c r="G1" s="81" t="s">
        <v>341</v>
      </c>
      <c r="H1" s="82"/>
      <c r="I1" s="82"/>
    </row>
    <row r="2" spans="1:9" ht="36.6" customHeight="1">
      <c r="G2" s="83" t="s">
        <v>339</v>
      </c>
      <c r="H2" s="84"/>
      <c r="I2" s="84"/>
    </row>
    <row r="3" spans="1:9" ht="18">
      <c r="G3" s="85" t="s">
        <v>383</v>
      </c>
      <c r="H3" s="84"/>
      <c r="I3" s="84"/>
    </row>
    <row r="4" spans="1:9" ht="112.35" customHeight="1">
      <c r="G4" s="83" t="s">
        <v>342</v>
      </c>
      <c r="H4" s="84"/>
      <c r="I4" s="84"/>
    </row>
    <row r="5" spans="1:9" ht="27.75" customHeight="1">
      <c r="E5" s="14"/>
      <c r="F5" s="14"/>
      <c r="G5" s="77" t="s">
        <v>289</v>
      </c>
      <c r="H5" s="77"/>
      <c r="I5" s="77"/>
    </row>
    <row r="6" spans="1:9" ht="39.6" customHeight="1">
      <c r="E6" s="14"/>
      <c r="F6" s="14"/>
      <c r="G6" s="78" t="s">
        <v>339</v>
      </c>
      <c r="H6" s="78"/>
      <c r="I6" s="78"/>
    </row>
    <row r="7" spans="1:9" ht="18" customHeight="1">
      <c r="E7" s="14"/>
      <c r="F7" s="14"/>
      <c r="G7" s="77" t="s">
        <v>340</v>
      </c>
      <c r="H7" s="77"/>
      <c r="I7" s="77"/>
    </row>
    <row r="8" spans="1:9" ht="54.6" customHeight="1">
      <c r="E8" s="14"/>
      <c r="F8" s="14"/>
      <c r="G8" s="78" t="s">
        <v>290</v>
      </c>
      <c r="H8" s="78"/>
      <c r="I8" s="78"/>
    </row>
    <row r="9" spans="1:9" ht="37.35" customHeight="1">
      <c r="E9" s="14"/>
      <c r="F9" s="14"/>
      <c r="G9" s="14"/>
      <c r="H9" s="14"/>
      <c r="I9" s="14"/>
    </row>
    <row r="10" spans="1:9" ht="38.1" customHeight="1">
      <c r="E10" s="79" t="s">
        <v>291</v>
      </c>
      <c r="F10" s="79"/>
      <c r="G10" s="79"/>
      <c r="H10" s="79"/>
      <c r="I10" s="79"/>
    </row>
    <row r="11" spans="1:9" ht="15.75" customHeight="1">
      <c r="A11" s="1"/>
      <c r="B11" s="1"/>
      <c r="C11" s="1"/>
      <c r="D11" s="1"/>
      <c r="E11" s="15"/>
      <c r="F11" s="15"/>
      <c r="G11" s="15"/>
      <c r="H11" s="15"/>
      <c r="I11" s="15"/>
    </row>
    <row r="12" spans="1:9" ht="19.5" customHeight="1">
      <c r="A12" s="1" t="s">
        <v>139</v>
      </c>
      <c r="B12" s="1"/>
      <c r="C12" s="1"/>
      <c r="D12" s="1"/>
      <c r="E12" s="16"/>
      <c r="F12" s="16"/>
      <c r="G12" s="16"/>
      <c r="H12" s="16"/>
      <c r="I12" s="17" t="s">
        <v>321</v>
      </c>
    </row>
    <row r="13" spans="1:9" ht="21" customHeight="1">
      <c r="A13" s="1"/>
      <c r="B13" s="1"/>
      <c r="C13" s="1"/>
      <c r="D13" s="1"/>
      <c r="E13" s="18" t="s">
        <v>82</v>
      </c>
      <c r="F13" s="19" t="s">
        <v>132</v>
      </c>
      <c r="G13" s="20" t="s">
        <v>179</v>
      </c>
      <c r="H13" s="20" t="s">
        <v>239</v>
      </c>
      <c r="I13" s="20" t="s">
        <v>292</v>
      </c>
    </row>
    <row r="14" spans="1:9" ht="18">
      <c r="A14" s="1"/>
      <c r="B14" s="1"/>
      <c r="C14" s="1"/>
      <c r="D14" s="1"/>
      <c r="E14" s="21">
        <v>1</v>
      </c>
      <c r="F14" s="21">
        <v>2</v>
      </c>
      <c r="G14" s="22">
        <v>3</v>
      </c>
      <c r="H14" s="22">
        <v>4</v>
      </c>
      <c r="I14" s="22">
        <v>5</v>
      </c>
    </row>
    <row r="15" spans="1:9" ht="34.5" customHeight="1">
      <c r="A15" s="4"/>
      <c r="B15" s="5">
        <v>1</v>
      </c>
      <c r="C15" s="6">
        <v>14</v>
      </c>
      <c r="D15" s="7">
        <v>114</v>
      </c>
      <c r="E15" s="23" t="s">
        <v>140</v>
      </c>
      <c r="F15" s="24" t="s">
        <v>141</v>
      </c>
      <c r="G15" s="25">
        <f>+G16+G26+G42+G54+G58+G63+G77+G85+G94+G102</f>
        <v>305442370</v>
      </c>
      <c r="H15" s="25">
        <f t="shared" ref="H15:I15" si="0">+H16+H26+H42+H54+H58+H63+H77+H85+H94+H102</f>
        <v>302714220</v>
      </c>
      <c r="I15" s="25">
        <f t="shared" si="0"/>
        <v>314495510</v>
      </c>
    </row>
    <row r="16" spans="1:9" ht="26.1" customHeight="1">
      <c r="A16" s="4"/>
      <c r="B16" s="5">
        <v>1</v>
      </c>
      <c r="C16" s="6">
        <v>2</v>
      </c>
      <c r="D16" s="7">
        <v>102</v>
      </c>
      <c r="E16" s="26" t="s">
        <v>142</v>
      </c>
      <c r="F16" s="24" t="s">
        <v>143</v>
      </c>
      <c r="G16" s="25">
        <f>+G17+G20</f>
        <v>96127400</v>
      </c>
      <c r="H16" s="25">
        <f>+H17+H20</f>
        <v>100643500</v>
      </c>
      <c r="I16" s="25">
        <f>+I17+I20</f>
        <v>106452300</v>
      </c>
    </row>
    <row r="17" spans="1:9" ht="18.75" hidden="1" customHeight="1">
      <c r="A17" s="4"/>
      <c r="B17" s="5">
        <v>1</v>
      </c>
      <c r="C17" s="6">
        <v>3</v>
      </c>
      <c r="D17" s="7">
        <v>103</v>
      </c>
      <c r="E17" s="26" t="s">
        <v>0</v>
      </c>
      <c r="F17" s="27" t="s">
        <v>1</v>
      </c>
      <c r="G17" s="28">
        <f t="shared" ref="G17:I18" si="1">+G18</f>
        <v>0</v>
      </c>
      <c r="H17" s="28">
        <f t="shared" si="1"/>
        <v>0</v>
      </c>
      <c r="I17" s="28">
        <f t="shared" si="1"/>
        <v>0</v>
      </c>
    </row>
    <row r="18" spans="1:9" ht="56.25" hidden="1" customHeight="1">
      <c r="A18" s="4"/>
      <c r="B18" s="5">
        <v>1</v>
      </c>
      <c r="C18" s="6">
        <v>4</v>
      </c>
      <c r="D18" s="7">
        <v>104</v>
      </c>
      <c r="E18" s="26" t="s">
        <v>2</v>
      </c>
      <c r="F18" s="27" t="s">
        <v>3</v>
      </c>
      <c r="G18" s="28">
        <f t="shared" si="1"/>
        <v>0</v>
      </c>
      <c r="H18" s="28">
        <f t="shared" si="1"/>
        <v>0</v>
      </c>
      <c r="I18" s="28">
        <f t="shared" si="1"/>
        <v>0</v>
      </c>
    </row>
    <row r="19" spans="1:9" ht="37.5" hidden="1" customHeight="1">
      <c r="A19" s="4"/>
      <c r="B19" s="5">
        <v>1</v>
      </c>
      <c r="C19" s="6">
        <v>5</v>
      </c>
      <c r="D19" s="7">
        <v>105</v>
      </c>
      <c r="E19" s="26" t="s">
        <v>4</v>
      </c>
      <c r="F19" s="27" t="s">
        <v>5</v>
      </c>
      <c r="G19" s="28"/>
      <c r="H19" s="28"/>
      <c r="I19" s="28"/>
    </row>
    <row r="20" spans="1:9" ht="30" customHeight="1">
      <c r="A20" s="4"/>
      <c r="B20" s="5">
        <v>1</v>
      </c>
      <c r="C20" s="6">
        <v>6</v>
      </c>
      <c r="D20" s="7">
        <v>106</v>
      </c>
      <c r="E20" s="26" t="s">
        <v>6</v>
      </c>
      <c r="F20" s="27" t="s">
        <v>7</v>
      </c>
      <c r="G20" s="28">
        <f>SUM(G21:G25)</f>
        <v>96127400</v>
      </c>
      <c r="H20" s="28">
        <f>SUM(H21:H24)</f>
        <v>100643500</v>
      </c>
      <c r="I20" s="28">
        <f>SUM(I21:I24)</f>
        <v>106452300</v>
      </c>
    </row>
    <row r="21" spans="1:9" ht="110.1" customHeight="1">
      <c r="A21" s="4"/>
      <c r="B21" s="5">
        <v>1</v>
      </c>
      <c r="C21" s="6">
        <v>7</v>
      </c>
      <c r="D21" s="7">
        <v>107</v>
      </c>
      <c r="E21" s="26" t="s">
        <v>8</v>
      </c>
      <c r="F21" s="29" t="s">
        <v>240</v>
      </c>
      <c r="G21" s="30">
        <v>91131200</v>
      </c>
      <c r="H21" s="30">
        <v>95960600</v>
      </c>
      <c r="I21" s="30">
        <v>101334400</v>
      </c>
    </row>
    <row r="22" spans="1:9" ht="174.75" customHeight="1">
      <c r="A22" s="4"/>
      <c r="B22" s="5">
        <v>1</v>
      </c>
      <c r="C22" s="6">
        <v>11</v>
      </c>
      <c r="D22" s="7">
        <v>111</v>
      </c>
      <c r="E22" s="26" t="s">
        <v>9</v>
      </c>
      <c r="F22" s="31" t="s">
        <v>160</v>
      </c>
      <c r="G22" s="30">
        <v>1795800</v>
      </c>
      <c r="H22" s="30">
        <v>1891600</v>
      </c>
      <c r="I22" s="30">
        <v>1997200</v>
      </c>
    </row>
    <row r="23" spans="1:9" ht="72" customHeight="1">
      <c r="A23" s="4"/>
      <c r="B23" s="5">
        <v>1</v>
      </c>
      <c r="C23" s="6">
        <v>12</v>
      </c>
      <c r="D23" s="7">
        <v>112</v>
      </c>
      <c r="E23" s="26" t="s">
        <v>89</v>
      </c>
      <c r="F23" s="32" t="s">
        <v>90</v>
      </c>
      <c r="G23" s="30">
        <v>347600</v>
      </c>
      <c r="H23" s="30">
        <v>256800</v>
      </c>
      <c r="I23" s="30">
        <v>269400</v>
      </c>
    </row>
    <row r="24" spans="1:9" ht="136.5" customHeight="1">
      <c r="A24" s="4"/>
      <c r="B24" s="5">
        <v>1</v>
      </c>
      <c r="C24" s="6">
        <v>13</v>
      </c>
      <c r="D24" s="7">
        <v>113</v>
      </c>
      <c r="E24" s="26" t="s">
        <v>10</v>
      </c>
      <c r="F24" s="29" t="s">
        <v>241</v>
      </c>
      <c r="G24" s="30">
        <v>2252800</v>
      </c>
      <c r="H24" s="30">
        <v>2534500</v>
      </c>
      <c r="I24" s="30">
        <v>2851300</v>
      </c>
    </row>
    <row r="25" spans="1:9" ht="153" customHeight="1">
      <c r="A25" s="4"/>
      <c r="B25" s="5"/>
      <c r="C25" s="6"/>
      <c r="D25" s="7"/>
      <c r="E25" s="26" t="s">
        <v>367</v>
      </c>
      <c r="F25" s="31" t="s">
        <v>368</v>
      </c>
      <c r="G25" s="30">
        <v>600000</v>
      </c>
      <c r="H25" s="30">
        <v>0</v>
      </c>
      <c r="I25" s="30">
        <v>0</v>
      </c>
    </row>
    <row r="26" spans="1:9" ht="58.35" customHeight="1">
      <c r="A26" s="4"/>
      <c r="B26" s="5">
        <v>1</v>
      </c>
      <c r="C26" s="6">
        <v>14</v>
      </c>
      <c r="D26" s="7">
        <v>114</v>
      </c>
      <c r="E26" s="26" t="s">
        <v>11</v>
      </c>
      <c r="F26" s="24" t="s">
        <v>12</v>
      </c>
      <c r="G26" s="33">
        <f>+G27</f>
        <v>76018260</v>
      </c>
      <c r="H26" s="33">
        <f>+H27</f>
        <v>90869220</v>
      </c>
      <c r="I26" s="33">
        <f>+I27</f>
        <v>92494770</v>
      </c>
    </row>
    <row r="27" spans="1:9" ht="57.6" customHeight="1">
      <c r="A27" s="4"/>
      <c r="B27" s="5">
        <v>2</v>
      </c>
      <c r="C27" s="6">
        <v>4</v>
      </c>
      <c r="D27" s="7">
        <v>204</v>
      </c>
      <c r="E27" s="26" t="s">
        <v>13</v>
      </c>
      <c r="F27" s="27" t="s">
        <v>14</v>
      </c>
      <c r="G27" s="30">
        <f>SUM(G34+G36+G38+G40)</f>
        <v>76018260</v>
      </c>
      <c r="H27" s="30">
        <f t="shared" ref="H27:I27" si="2">SUM(H34+H36+H38+H40)</f>
        <v>90869220</v>
      </c>
      <c r="I27" s="30">
        <f t="shared" si="2"/>
        <v>92494770</v>
      </c>
    </row>
    <row r="28" spans="1:9" ht="72" hidden="1">
      <c r="A28" s="4"/>
      <c r="B28" s="5">
        <v>2</v>
      </c>
      <c r="C28" s="6">
        <v>4</v>
      </c>
      <c r="D28" s="7">
        <v>204</v>
      </c>
      <c r="E28" s="26" t="s">
        <v>15</v>
      </c>
      <c r="F28" s="27" t="s">
        <v>16</v>
      </c>
      <c r="G28" s="30">
        <f>+G29</f>
        <v>0</v>
      </c>
      <c r="H28" s="30">
        <f t="shared" ref="H28:I28" si="3">+H29</f>
        <v>0</v>
      </c>
      <c r="I28" s="30">
        <f t="shared" si="3"/>
        <v>0</v>
      </c>
    </row>
    <row r="29" spans="1:9" ht="54" hidden="1">
      <c r="A29" s="4"/>
      <c r="B29" s="5">
        <v>3</v>
      </c>
      <c r="C29" s="6">
        <v>10</v>
      </c>
      <c r="D29" s="7">
        <v>310</v>
      </c>
      <c r="E29" s="26" t="s">
        <v>17</v>
      </c>
      <c r="F29" s="27" t="s">
        <v>18</v>
      </c>
      <c r="G29" s="30"/>
      <c r="H29" s="30"/>
      <c r="I29" s="30"/>
    </row>
    <row r="30" spans="1:9" ht="54" hidden="1">
      <c r="A30" s="4"/>
      <c r="B30" s="5">
        <v>3</v>
      </c>
      <c r="C30" s="6">
        <v>2</v>
      </c>
      <c r="D30" s="7">
        <v>302</v>
      </c>
      <c r="E30" s="26" t="s">
        <v>19</v>
      </c>
      <c r="F30" s="27" t="s">
        <v>20</v>
      </c>
      <c r="G30" s="30"/>
      <c r="H30" s="30"/>
      <c r="I30" s="30"/>
    </row>
    <row r="31" spans="1:9" ht="36" hidden="1">
      <c r="A31" s="4"/>
      <c r="B31" s="5">
        <v>3</v>
      </c>
      <c r="C31" s="6">
        <v>9</v>
      </c>
      <c r="D31" s="7">
        <v>309</v>
      </c>
      <c r="E31" s="26" t="s">
        <v>21</v>
      </c>
      <c r="F31" s="27" t="s">
        <v>22</v>
      </c>
      <c r="G31" s="30"/>
      <c r="H31" s="30"/>
      <c r="I31" s="30"/>
    </row>
    <row r="32" spans="1:9" ht="36" hidden="1">
      <c r="A32" s="4"/>
      <c r="B32" s="5">
        <v>3</v>
      </c>
      <c r="C32" s="6">
        <v>10</v>
      </c>
      <c r="D32" s="7">
        <v>310</v>
      </c>
      <c r="E32" s="26" t="s">
        <v>23</v>
      </c>
      <c r="F32" s="27" t="s">
        <v>24</v>
      </c>
      <c r="G32" s="30"/>
      <c r="H32" s="30"/>
      <c r="I32" s="30"/>
    </row>
    <row r="33" spans="1:9" ht="72" hidden="1">
      <c r="A33" s="4"/>
      <c r="B33" s="5">
        <v>4</v>
      </c>
      <c r="C33" s="6">
        <v>12</v>
      </c>
      <c r="D33" s="7">
        <v>412</v>
      </c>
      <c r="E33" s="26" t="s">
        <v>25</v>
      </c>
      <c r="F33" s="27" t="s">
        <v>26</v>
      </c>
      <c r="G33" s="30"/>
      <c r="H33" s="30"/>
      <c r="I33" s="30"/>
    </row>
    <row r="34" spans="1:9" ht="110.55" customHeight="1">
      <c r="B34" s="5">
        <v>4</v>
      </c>
      <c r="C34" s="6">
        <v>1</v>
      </c>
      <c r="D34" s="7">
        <v>401</v>
      </c>
      <c r="E34" s="26" t="s">
        <v>114</v>
      </c>
      <c r="F34" s="32" t="s">
        <v>115</v>
      </c>
      <c r="G34" s="30">
        <f>SUM(G35)</f>
        <v>34904860</v>
      </c>
      <c r="H34" s="30">
        <f t="shared" ref="H34:I34" si="4">SUM(H35)</f>
        <v>41774280</v>
      </c>
      <c r="I34" s="30">
        <f t="shared" si="4"/>
        <v>42823460</v>
      </c>
    </row>
    <row r="35" spans="1:9" ht="189.75" customHeight="1">
      <c r="B35" s="5"/>
      <c r="C35" s="6"/>
      <c r="D35" s="7"/>
      <c r="E35" s="26" t="s">
        <v>242</v>
      </c>
      <c r="F35" s="29" t="s">
        <v>243</v>
      </c>
      <c r="G35" s="30">
        <v>34904860</v>
      </c>
      <c r="H35" s="30">
        <v>41774280</v>
      </c>
      <c r="I35" s="30">
        <v>42823460</v>
      </c>
    </row>
    <row r="36" spans="1:9" ht="138" customHeight="1">
      <c r="A36" s="4"/>
      <c r="B36" s="5">
        <v>4</v>
      </c>
      <c r="C36" s="6">
        <v>5</v>
      </c>
      <c r="D36" s="7">
        <v>405</v>
      </c>
      <c r="E36" s="26" t="s">
        <v>116</v>
      </c>
      <c r="F36" s="31" t="s">
        <v>117</v>
      </c>
      <c r="G36" s="34">
        <f>SUM(G37)</f>
        <v>198920</v>
      </c>
      <c r="H36" s="34">
        <f t="shared" ref="H36:I36" si="5">SUM(H37)</f>
        <v>235710</v>
      </c>
      <c r="I36" s="34">
        <f t="shared" si="5"/>
        <v>239170</v>
      </c>
    </row>
    <row r="37" spans="1:9" ht="205.5" customHeight="1">
      <c r="A37" s="4"/>
      <c r="B37" s="5"/>
      <c r="C37" s="6"/>
      <c r="D37" s="7"/>
      <c r="E37" s="26" t="s">
        <v>244</v>
      </c>
      <c r="F37" s="35" t="s">
        <v>245</v>
      </c>
      <c r="G37" s="30">
        <v>198920</v>
      </c>
      <c r="H37" s="30">
        <v>235710</v>
      </c>
      <c r="I37" s="30">
        <v>239170</v>
      </c>
    </row>
    <row r="38" spans="1:9" ht="108" customHeight="1">
      <c r="A38" s="4"/>
      <c r="B38" s="5">
        <v>4</v>
      </c>
      <c r="C38" s="6">
        <v>6</v>
      </c>
      <c r="D38" s="7">
        <v>406</v>
      </c>
      <c r="E38" s="36" t="s">
        <v>118</v>
      </c>
      <c r="F38" s="32" t="s">
        <v>119</v>
      </c>
      <c r="G38" s="30">
        <f>SUM(G39)</f>
        <v>45915300</v>
      </c>
      <c r="H38" s="30">
        <f t="shared" ref="H38:I38" si="6">SUM(H39)</f>
        <v>54810030</v>
      </c>
      <c r="I38" s="30">
        <f t="shared" si="6"/>
        <v>56006580</v>
      </c>
    </row>
    <row r="39" spans="1:9" ht="189" customHeight="1">
      <c r="A39" s="4"/>
      <c r="B39" s="5"/>
      <c r="C39" s="6"/>
      <c r="D39" s="7"/>
      <c r="E39" s="36" t="s">
        <v>246</v>
      </c>
      <c r="F39" s="29" t="s">
        <v>247</v>
      </c>
      <c r="G39" s="30">
        <v>45915300</v>
      </c>
      <c r="H39" s="30">
        <v>54810030</v>
      </c>
      <c r="I39" s="30">
        <v>56006580</v>
      </c>
    </row>
    <row r="40" spans="1:9" ht="118.5" customHeight="1">
      <c r="B40" s="5">
        <v>4</v>
      </c>
      <c r="C40" s="6">
        <v>7</v>
      </c>
      <c r="D40" s="7">
        <v>407</v>
      </c>
      <c r="E40" s="36" t="s">
        <v>120</v>
      </c>
      <c r="F40" s="32" t="s">
        <v>121</v>
      </c>
      <c r="G40" s="30">
        <f>SUM(G41)</f>
        <v>-5000820</v>
      </c>
      <c r="H40" s="30">
        <f t="shared" ref="H40:I40" si="7">SUM(H41)</f>
        <v>-5950800</v>
      </c>
      <c r="I40" s="30">
        <f t="shared" si="7"/>
        <v>-6574440</v>
      </c>
    </row>
    <row r="41" spans="1:9" ht="182.1" customHeight="1">
      <c r="B41" s="5"/>
      <c r="C41" s="6"/>
      <c r="D41" s="7"/>
      <c r="E41" s="36" t="s">
        <v>248</v>
      </c>
      <c r="F41" s="31" t="s">
        <v>249</v>
      </c>
      <c r="G41" s="30">
        <v>-5000820</v>
      </c>
      <c r="H41" s="30">
        <v>-5950800</v>
      </c>
      <c r="I41" s="30">
        <v>-6574440</v>
      </c>
    </row>
    <row r="42" spans="1:9" ht="25.5" customHeight="1">
      <c r="A42" s="4"/>
      <c r="B42" s="5"/>
      <c r="C42" s="6"/>
      <c r="D42" s="7"/>
      <c r="E42" s="26" t="s">
        <v>27</v>
      </c>
      <c r="F42" s="37" t="s">
        <v>28</v>
      </c>
      <c r="G42" s="33">
        <f>SUM(G43,G48,G50,G52)</f>
        <v>56919200</v>
      </c>
      <c r="H42" s="33">
        <f>SUM(H43,H48,H50,H52)</f>
        <v>48482700</v>
      </c>
      <c r="I42" s="33">
        <f>SUM(I43,I48,I50,I52)</f>
        <v>51811200</v>
      </c>
    </row>
    <row r="43" spans="1:9" ht="37.5" customHeight="1">
      <c r="A43" s="4"/>
      <c r="B43" s="5"/>
      <c r="C43" s="6"/>
      <c r="D43" s="7"/>
      <c r="E43" s="26" t="s">
        <v>74</v>
      </c>
      <c r="F43" s="32" t="s">
        <v>158</v>
      </c>
      <c r="G43" s="30">
        <f>SUM(G44+G46)</f>
        <v>49827700</v>
      </c>
      <c r="H43" s="30">
        <f>SUM(H44+H46)</f>
        <v>46765900</v>
      </c>
      <c r="I43" s="30">
        <f>SUM(I44+I46)</f>
        <v>49926200</v>
      </c>
    </row>
    <row r="44" spans="1:9" ht="57" customHeight="1">
      <c r="A44" s="4"/>
      <c r="B44" s="5"/>
      <c r="C44" s="6"/>
      <c r="D44" s="7"/>
      <c r="E44" s="26" t="s">
        <v>83</v>
      </c>
      <c r="F44" s="38" t="s">
        <v>161</v>
      </c>
      <c r="G44" s="30">
        <f>SUM(G45)</f>
        <v>30563800</v>
      </c>
      <c r="H44" s="30">
        <f>SUM(H45)</f>
        <v>26731500</v>
      </c>
      <c r="I44" s="30">
        <f>SUM(I45)</f>
        <v>29090400</v>
      </c>
    </row>
    <row r="45" spans="1:9" ht="53.55" customHeight="1">
      <c r="A45" s="4"/>
      <c r="B45" s="5">
        <v>4</v>
      </c>
      <c r="C45" s="6">
        <v>9</v>
      </c>
      <c r="D45" s="7">
        <v>409</v>
      </c>
      <c r="E45" s="26" t="s">
        <v>91</v>
      </c>
      <c r="F45" s="32" t="s">
        <v>161</v>
      </c>
      <c r="G45" s="30">
        <v>30563800</v>
      </c>
      <c r="H45" s="30">
        <v>26731500</v>
      </c>
      <c r="I45" s="30">
        <v>29090400</v>
      </c>
    </row>
    <row r="46" spans="1:9" ht="54.6" customHeight="1">
      <c r="A46" s="4"/>
      <c r="B46" s="5">
        <v>4</v>
      </c>
      <c r="C46" s="6">
        <v>10</v>
      </c>
      <c r="D46" s="7">
        <v>410</v>
      </c>
      <c r="E46" s="26" t="s">
        <v>84</v>
      </c>
      <c r="F46" s="32" t="s">
        <v>159</v>
      </c>
      <c r="G46" s="30">
        <f>SUM(G47)</f>
        <v>19263900</v>
      </c>
      <c r="H46" s="30">
        <f>SUM(H47)</f>
        <v>20034400</v>
      </c>
      <c r="I46" s="30">
        <f>SUM(I47)</f>
        <v>20835800</v>
      </c>
    </row>
    <row r="47" spans="1:9" ht="89.55" customHeight="1">
      <c r="A47" s="4"/>
      <c r="B47" s="5">
        <v>4</v>
      </c>
      <c r="C47" s="6">
        <v>11</v>
      </c>
      <c r="D47" s="7">
        <v>411</v>
      </c>
      <c r="E47" s="26" t="s">
        <v>92</v>
      </c>
      <c r="F47" s="39" t="s">
        <v>162</v>
      </c>
      <c r="G47" s="30">
        <v>19263900</v>
      </c>
      <c r="H47" s="30">
        <v>20034400</v>
      </c>
      <c r="I47" s="30">
        <v>20835800</v>
      </c>
    </row>
    <row r="48" spans="1:9" ht="36.6" customHeight="1">
      <c r="A48" s="4"/>
      <c r="B48" s="5">
        <v>5</v>
      </c>
      <c r="C48" s="6">
        <v>1</v>
      </c>
      <c r="D48" s="7">
        <v>501</v>
      </c>
      <c r="E48" s="26" t="s">
        <v>85</v>
      </c>
      <c r="F48" s="40" t="s">
        <v>86</v>
      </c>
      <c r="G48" s="30">
        <f>SUM(G49)</f>
        <v>3109900</v>
      </c>
      <c r="H48" s="30">
        <f>SUM(H49)</f>
        <v>0</v>
      </c>
      <c r="I48" s="30">
        <f>SUM(I49)</f>
        <v>0</v>
      </c>
    </row>
    <row r="49" spans="1:9" ht="37.35" customHeight="1">
      <c r="A49" s="4"/>
      <c r="B49" s="5">
        <v>5</v>
      </c>
      <c r="C49" s="6">
        <v>2</v>
      </c>
      <c r="D49" s="7">
        <v>502</v>
      </c>
      <c r="E49" s="26" t="s">
        <v>93</v>
      </c>
      <c r="F49" s="40" t="s">
        <v>86</v>
      </c>
      <c r="G49" s="30">
        <v>3109900</v>
      </c>
      <c r="H49" s="30"/>
      <c r="I49" s="30"/>
    </row>
    <row r="50" spans="1:9" ht="26.25" customHeight="1">
      <c r="A50" s="4"/>
      <c r="B50" s="5">
        <v>5</v>
      </c>
      <c r="C50" s="6">
        <v>3</v>
      </c>
      <c r="D50" s="7">
        <v>503</v>
      </c>
      <c r="E50" s="26" t="s">
        <v>29</v>
      </c>
      <c r="F50" s="40" t="s">
        <v>30</v>
      </c>
      <c r="G50" s="30">
        <f>SUM(G51)</f>
        <v>1707900</v>
      </c>
      <c r="H50" s="30">
        <f>SUM(H51)</f>
        <v>1347300</v>
      </c>
      <c r="I50" s="30">
        <f>SUM(I51)</f>
        <v>1386300</v>
      </c>
    </row>
    <row r="51" spans="1:9" ht="24" customHeight="1">
      <c r="A51" s="4"/>
      <c r="B51" s="5">
        <v>5</v>
      </c>
      <c r="C51" s="6">
        <v>5</v>
      </c>
      <c r="D51" s="7">
        <v>505</v>
      </c>
      <c r="E51" s="26" t="s">
        <v>94</v>
      </c>
      <c r="F51" s="40" t="s">
        <v>30</v>
      </c>
      <c r="G51" s="30">
        <v>1707900</v>
      </c>
      <c r="H51" s="30">
        <v>1347300</v>
      </c>
      <c r="I51" s="30">
        <v>1386300</v>
      </c>
    </row>
    <row r="52" spans="1:9" ht="42.75" customHeight="1">
      <c r="A52" s="4"/>
      <c r="B52" s="5"/>
      <c r="C52" s="6"/>
      <c r="D52" s="7"/>
      <c r="E52" s="26" t="s">
        <v>101</v>
      </c>
      <c r="F52" s="32" t="s">
        <v>64</v>
      </c>
      <c r="G52" s="30">
        <f>SUM(G53)</f>
        <v>2273700</v>
      </c>
      <c r="H52" s="30">
        <f>SUM(H53)</f>
        <v>369500</v>
      </c>
      <c r="I52" s="30">
        <f>SUM(I53)</f>
        <v>498700</v>
      </c>
    </row>
    <row r="53" spans="1:9" ht="58.5" customHeight="1">
      <c r="A53" s="4"/>
      <c r="B53" s="5"/>
      <c r="C53" s="6"/>
      <c r="D53" s="7"/>
      <c r="E53" s="26" t="s">
        <v>102</v>
      </c>
      <c r="F53" s="38" t="s">
        <v>250</v>
      </c>
      <c r="G53" s="30">
        <v>2273700</v>
      </c>
      <c r="H53" s="30">
        <v>369500</v>
      </c>
      <c r="I53" s="30">
        <v>498700</v>
      </c>
    </row>
    <row r="54" spans="1:9" ht="18">
      <c r="A54" s="4"/>
      <c r="B54" s="5">
        <v>6</v>
      </c>
      <c r="C54" s="6">
        <v>5</v>
      </c>
      <c r="D54" s="7">
        <v>605</v>
      </c>
      <c r="E54" s="26" t="s">
        <v>31</v>
      </c>
      <c r="F54" s="24" t="s">
        <v>32</v>
      </c>
      <c r="G54" s="33">
        <f>+G55</f>
        <v>11305400</v>
      </c>
      <c r="H54" s="33">
        <f>+H55</f>
        <v>12048100</v>
      </c>
      <c r="I54" s="33">
        <f>+I55</f>
        <v>12839700</v>
      </c>
    </row>
    <row r="55" spans="1:9" ht="18">
      <c r="A55" s="4"/>
      <c r="B55" s="5">
        <v>6</v>
      </c>
      <c r="C55" s="6">
        <v>3</v>
      </c>
      <c r="D55" s="7">
        <v>603</v>
      </c>
      <c r="E55" s="26" t="s">
        <v>33</v>
      </c>
      <c r="F55" s="40" t="s">
        <v>34</v>
      </c>
      <c r="G55" s="30">
        <f>+G56+G57</f>
        <v>11305400</v>
      </c>
      <c r="H55" s="30">
        <f>+H56+H57</f>
        <v>12048100</v>
      </c>
      <c r="I55" s="30">
        <f>+I56+I57</f>
        <v>12839700</v>
      </c>
    </row>
    <row r="56" spans="1:9" ht="42" customHeight="1">
      <c r="A56" s="4"/>
      <c r="B56" s="5">
        <v>6</v>
      </c>
      <c r="C56" s="6">
        <v>5</v>
      </c>
      <c r="D56" s="7">
        <v>605</v>
      </c>
      <c r="E56" s="26" t="s">
        <v>35</v>
      </c>
      <c r="F56" s="40" t="s">
        <v>36</v>
      </c>
      <c r="G56" s="30">
        <v>11305400</v>
      </c>
      <c r="H56" s="30">
        <v>12048100</v>
      </c>
      <c r="I56" s="30">
        <v>12839700</v>
      </c>
    </row>
    <row r="57" spans="1:9" ht="36" hidden="1">
      <c r="A57" s="4"/>
      <c r="B57" s="5">
        <v>7</v>
      </c>
      <c r="C57" s="6">
        <v>9</v>
      </c>
      <c r="D57" s="7">
        <v>709</v>
      </c>
      <c r="E57" s="26" t="s">
        <v>37</v>
      </c>
      <c r="F57" s="40" t="s">
        <v>38</v>
      </c>
      <c r="G57" s="30"/>
      <c r="H57" s="30"/>
      <c r="I57" s="30"/>
    </row>
    <row r="58" spans="1:9" ht="22.35" customHeight="1">
      <c r="A58" s="4"/>
      <c r="B58" s="5">
        <v>8</v>
      </c>
      <c r="C58" s="6">
        <v>6</v>
      </c>
      <c r="D58" s="7">
        <v>806</v>
      </c>
      <c r="E58" s="26" t="s">
        <v>39</v>
      </c>
      <c r="F58" s="24" t="s">
        <v>40</v>
      </c>
      <c r="G58" s="33">
        <f>SUM(G59+G61)</f>
        <v>4836300</v>
      </c>
      <c r="H58" s="33">
        <f>SUM(H59+H61)</f>
        <v>4812400</v>
      </c>
      <c r="I58" s="33">
        <f>SUM(I59+I61)</f>
        <v>4995300</v>
      </c>
    </row>
    <row r="59" spans="1:9" ht="57" customHeight="1">
      <c r="A59" s="4"/>
      <c r="B59" s="5">
        <v>8</v>
      </c>
      <c r="C59" s="6">
        <v>1</v>
      </c>
      <c r="D59" s="7">
        <v>801</v>
      </c>
      <c r="E59" s="26" t="s">
        <v>95</v>
      </c>
      <c r="F59" s="41" t="s">
        <v>96</v>
      </c>
      <c r="G59" s="30">
        <f>SUM(G60)</f>
        <v>4836300</v>
      </c>
      <c r="H59" s="30">
        <f>SUM(H60)</f>
        <v>4812400</v>
      </c>
      <c r="I59" s="30">
        <f>SUM(I60)</f>
        <v>4995300</v>
      </c>
    </row>
    <row r="60" spans="1:9" ht="72.599999999999994" customHeight="1">
      <c r="A60" s="4"/>
      <c r="B60" s="5">
        <v>8</v>
      </c>
      <c r="C60" s="6">
        <v>2</v>
      </c>
      <c r="D60" s="7">
        <v>802</v>
      </c>
      <c r="E60" s="26" t="s">
        <v>87</v>
      </c>
      <c r="F60" s="39" t="s">
        <v>163</v>
      </c>
      <c r="G60" s="30">
        <v>4836300</v>
      </c>
      <c r="H60" s="30">
        <v>4812400</v>
      </c>
      <c r="I60" s="30">
        <v>4995300</v>
      </c>
    </row>
    <row r="61" spans="1:9" ht="54.6" hidden="1" customHeight="1">
      <c r="A61" s="4"/>
      <c r="B61" s="5">
        <v>8</v>
      </c>
      <c r="C61" s="6">
        <v>3</v>
      </c>
      <c r="D61" s="7">
        <v>803</v>
      </c>
      <c r="E61" s="26" t="s">
        <v>41</v>
      </c>
      <c r="F61" s="32" t="s">
        <v>42</v>
      </c>
      <c r="G61" s="30">
        <f>SUM(G62)</f>
        <v>0</v>
      </c>
      <c r="H61" s="30">
        <f>SUM(H62)</f>
        <v>0</v>
      </c>
      <c r="I61" s="30">
        <f>SUM(I62)</f>
        <v>0</v>
      </c>
    </row>
    <row r="62" spans="1:9" ht="39" hidden="1" customHeight="1">
      <c r="A62" s="4"/>
      <c r="B62" s="5">
        <v>8</v>
      </c>
      <c r="C62" s="6">
        <v>4</v>
      </c>
      <c r="D62" s="7">
        <v>804</v>
      </c>
      <c r="E62" s="26" t="s">
        <v>97</v>
      </c>
      <c r="F62" s="38" t="s">
        <v>164</v>
      </c>
      <c r="G62" s="30"/>
      <c r="H62" s="30"/>
      <c r="I62" s="30"/>
    </row>
    <row r="63" spans="1:9" ht="81.75" customHeight="1">
      <c r="A63" s="4"/>
      <c r="B63" s="5">
        <v>10</v>
      </c>
      <c r="C63" s="6">
        <v>1</v>
      </c>
      <c r="D63" s="7">
        <v>1001</v>
      </c>
      <c r="E63" s="26" t="s">
        <v>45</v>
      </c>
      <c r="F63" s="37" t="s">
        <v>46</v>
      </c>
      <c r="G63" s="33">
        <f>+G64+G66+G74</f>
        <v>3783800</v>
      </c>
      <c r="H63" s="33">
        <f t="shared" ref="H63:I63" si="8">+H64+H66+H74</f>
        <v>6836800</v>
      </c>
      <c r="I63" s="33">
        <f t="shared" si="8"/>
        <v>6711800</v>
      </c>
    </row>
    <row r="64" spans="1:9" ht="35.1" hidden="1" customHeight="1">
      <c r="A64" s="4"/>
      <c r="B64" s="5"/>
      <c r="C64" s="6"/>
      <c r="D64" s="7"/>
      <c r="E64" s="26" t="s">
        <v>47</v>
      </c>
      <c r="F64" s="40" t="s">
        <v>48</v>
      </c>
      <c r="G64" s="30">
        <f>+G65</f>
        <v>0</v>
      </c>
      <c r="H64" s="30">
        <f>+H65</f>
        <v>0</v>
      </c>
      <c r="I64" s="30">
        <f>+I65</f>
        <v>0</v>
      </c>
    </row>
    <row r="65" spans="1:9" ht="56.1" hidden="1" customHeight="1">
      <c r="A65" s="4"/>
      <c r="B65" s="5">
        <v>10</v>
      </c>
      <c r="C65" s="6">
        <v>4</v>
      </c>
      <c r="D65" s="7">
        <v>1004</v>
      </c>
      <c r="E65" s="26" t="s">
        <v>122</v>
      </c>
      <c r="F65" s="40" t="s">
        <v>165</v>
      </c>
      <c r="G65" s="30"/>
      <c r="H65" s="30"/>
      <c r="I65" s="30"/>
    </row>
    <row r="66" spans="1:9" ht="127.35" customHeight="1">
      <c r="A66" s="4"/>
      <c r="B66" s="5">
        <v>10</v>
      </c>
      <c r="C66" s="6">
        <v>6</v>
      </c>
      <c r="D66" s="7">
        <v>1006</v>
      </c>
      <c r="E66" s="26" t="s">
        <v>49</v>
      </c>
      <c r="F66" s="31" t="s">
        <v>98</v>
      </c>
      <c r="G66" s="30">
        <f>+G67+G70+G72</f>
        <v>3331800</v>
      </c>
      <c r="H66" s="30">
        <f t="shared" ref="H66:I66" si="9">+H67+H70+H72</f>
        <v>6456800</v>
      </c>
      <c r="I66" s="30">
        <f t="shared" si="9"/>
        <v>6331800</v>
      </c>
    </row>
    <row r="67" spans="1:9" ht="93" customHeight="1">
      <c r="A67" s="4"/>
      <c r="B67" s="5">
        <v>11</v>
      </c>
      <c r="C67" s="6">
        <v>5</v>
      </c>
      <c r="D67" s="7">
        <v>1105</v>
      </c>
      <c r="E67" s="26" t="s">
        <v>50</v>
      </c>
      <c r="F67" s="32" t="s">
        <v>51</v>
      </c>
      <c r="G67" s="30">
        <f>SUM(G68:G69)</f>
        <v>6800000</v>
      </c>
      <c r="H67" s="30">
        <f t="shared" ref="H67:I67" si="10">SUM(H68:H69)</f>
        <v>6225000</v>
      </c>
      <c r="I67" s="30">
        <f t="shared" si="10"/>
        <v>6100000</v>
      </c>
    </row>
    <row r="68" spans="1:9" ht="153.75" customHeight="1">
      <c r="A68" s="4"/>
      <c r="B68" s="5">
        <v>11</v>
      </c>
      <c r="C68" s="6">
        <v>1</v>
      </c>
      <c r="D68" s="7">
        <v>1101</v>
      </c>
      <c r="E68" s="26" t="s">
        <v>167</v>
      </c>
      <c r="F68" s="29" t="s">
        <v>166</v>
      </c>
      <c r="G68" s="30">
        <v>4350000</v>
      </c>
      <c r="H68" s="30">
        <v>4100000</v>
      </c>
      <c r="I68" s="30">
        <v>4000000</v>
      </c>
    </row>
    <row r="69" spans="1:9" ht="126" customHeight="1">
      <c r="A69" s="4"/>
      <c r="B69" s="5"/>
      <c r="C69" s="6"/>
      <c r="D69" s="7"/>
      <c r="E69" s="26" t="s">
        <v>147</v>
      </c>
      <c r="F69" s="31" t="s">
        <v>148</v>
      </c>
      <c r="G69" s="30">
        <v>2450000</v>
      </c>
      <c r="H69" s="30">
        <v>2125000</v>
      </c>
      <c r="I69" s="30">
        <v>2100000</v>
      </c>
    </row>
    <row r="70" spans="1:9" ht="126" customHeight="1">
      <c r="A70" s="4"/>
      <c r="B70" s="5">
        <v>11</v>
      </c>
      <c r="C70" s="6">
        <v>5</v>
      </c>
      <c r="D70" s="7">
        <v>1105</v>
      </c>
      <c r="E70" s="26" t="s">
        <v>52</v>
      </c>
      <c r="F70" s="29" t="s">
        <v>99</v>
      </c>
      <c r="G70" s="30">
        <f>SUM(G71)</f>
        <v>-4296000</v>
      </c>
      <c r="H70" s="30">
        <f>SUM(H71)</f>
        <v>-596000</v>
      </c>
      <c r="I70" s="30">
        <f>SUM(I71)</f>
        <v>-596000</v>
      </c>
    </row>
    <row r="71" spans="1:9" ht="114.75" customHeight="1">
      <c r="A71" s="4"/>
      <c r="B71" s="5"/>
      <c r="C71" s="6"/>
      <c r="D71" s="7"/>
      <c r="E71" s="26" t="s">
        <v>88</v>
      </c>
      <c r="F71" s="38" t="s">
        <v>168</v>
      </c>
      <c r="G71" s="30">
        <v>-4296000</v>
      </c>
      <c r="H71" s="30">
        <v>-596000</v>
      </c>
      <c r="I71" s="30">
        <v>-596000</v>
      </c>
    </row>
    <row r="72" spans="1:9" ht="71.099999999999994" customHeight="1">
      <c r="A72" s="3"/>
      <c r="B72" s="3"/>
      <c r="C72" s="3"/>
      <c r="D72" s="1"/>
      <c r="E72" s="26" t="s">
        <v>103</v>
      </c>
      <c r="F72" s="32" t="s">
        <v>104</v>
      </c>
      <c r="G72" s="30">
        <f>+G73</f>
        <v>827800</v>
      </c>
      <c r="H72" s="30">
        <f>+H73</f>
        <v>827800</v>
      </c>
      <c r="I72" s="30">
        <f>+I73</f>
        <v>827800</v>
      </c>
    </row>
    <row r="73" spans="1:9" ht="56.1" customHeight="1">
      <c r="A73" s="1"/>
      <c r="B73" s="1"/>
      <c r="C73" s="1"/>
      <c r="D73" s="1"/>
      <c r="E73" s="26" t="s">
        <v>105</v>
      </c>
      <c r="F73" s="32" t="s">
        <v>65</v>
      </c>
      <c r="G73" s="30">
        <v>827800</v>
      </c>
      <c r="H73" s="30">
        <v>827800</v>
      </c>
      <c r="I73" s="30">
        <v>827800</v>
      </c>
    </row>
    <row r="74" spans="1:9" ht="126.6" customHeight="1">
      <c r="A74" s="1"/>
      <c r="B74" s="1"/>
      <c r="C74" s="1"/>
      <c r="D74" s="1"/>
      <c r="E74" s="26" t="s">
        <v>149</v>
      </c>
      <c r="F74" s="31" t="s">
        <v>150</v>
      </c>
      <c r="G74" s="30">
        <f>SUM(G75)</f>
        <v>452000</v>
      </c>
      <c r="H74" s="30">
        <f t="shared" ref="H74:I75" si="11">SUM(H75)</f>
        <v>380000</v>
      </c>
      <c r="I74" s="30">
        <f t="shared" si="11"/>
        <v>380000</v>
      </c>
    </row>
    <row r="75" spans="1:9" ht="129" customHeight="1">
      <c r="A75" s="1"/>
      <c r="B75" s="1"/>
      <c r="C75" s="1"/>
      <c r="D75" s="1"/>
      <c r="E75" s="26" t="s">
        <v>151</v>
      </c>
      <c r="F75" s="42" t="s">
        <v>152</v>
      </c>
      <c r="G75" s="30">
        <f>SUM(G76)</f>
        <v>452000</v>
      </c>
      <c r="H75" s="30">
        <f t="shared" si="11"/>
        <v>380000</v>
      </c>
      <c r="I75" s="30">
        <f t="shared" si="11"/>
        <v>380000</v>
      </c>
    </row>
    <row r="76" spans="1:9" ht="130.5" customHeight="1">
      <c r="A76" s="1"/>
      <c r="B76" s="1"/>
      <c r="C76" s="1"/>
      <c r="D76" s="1"/>
      <c r="E76" s="26" t="s">
        <v>153</v>
      </c>
      <c r="F76" s="38" t="s">
        <v>154</v>
      </c>
      <c r="G76" s="30">
        <v>452000</v>
      </c>
      <c r="H76" s="30">
        <v>380000</v>
      </c>
      <c r="I76" s="30">
        <v>380000</v>
      </c>
    </row>
    <row r="77" spans="1:9" ht="44.55" customHeight="1">
      <c r="E77" s="26" t="s">
        <v>53</v>
      </c>
      <c r="F77" s="24" t="s">
        <v>54</v>
      </c>
      <c r="G77" s="33">
        <f>SUM(G78)</f>
        <v>61900</v>
      </c>
      <c r="H77" s="33">
        <f>SUM(H78)</f>
        <v>61300</v>
      </c>
      <c r="I77" s="33">
        <f>SUM(I78)</f>
        <v>66100</v>
      </c>
    </row>
    <row r="78" spans="1:9" ht="39" customHeight="1">
      <c r="E78" s="26" t="s">
        <v>55</v>
      </c>
      <c r="F78" s="40" t="s">
        <v>56</v>
      </c>
      <c r="G78" s="30">
        <f>SUM(G79+G80+G81+G84)</f>
        <v>61900</v>
      </c>
      <c r="H78" s="30">
        <f t="shared" ref="H78:I78" si="12">SUM(H79+H81+H84)</f>
        <v>61300</v>
      </c>
      <c r="I78" s="30">
        <f t="shared" si="12"/>
        <v>66100</v>
      </c>
    </row>
    <row r="79" spans="1:9" ht="39" customHeight="1">
      <c r="E79" s="26" t="s">
        <v>124</v>
      </c>
      <c r="F79" s="32" t="s">
        <v>251</v>
      </c>
      <c r="G79" s="30">
        <v>14900</v>
      </c>
      <c r="H79" s="30">
        <v>11800</v>
      </c>
      <c r="I79" s="30">
        <v>12700</v>
      </c>
    </row>
    <row r="80" spans="1:9" ht="39" customHeight="1">
      <c r="E80" s="26" t="s">
        <v>369</v>
      </c>
      <c r="F80" s="32" t="s">
        <v>370</v>
      </c>
      <c r="G80" s="30">
        <v>100</v>
      </c>
      <c r="H80" s="30"/>
      <c r="I80" s="30"/>
    </row>
    <row r="81" spans="5:9" ht="38.25" customHeight="1">
      <c r="E81" s="26" t="s">
        <v>125</v>
      </c>
      <c r="F81" s="32" t="s">
        <v>126</v>
      </c>
      <c r="G81" s="30">
        <f>SUM(G82:G83)</f>
        <v>46900</v>
      </c>
      <c r="H81" s="30">
        <f t="shared" ref="H81:I81" si="13">SUM(H82:H83)</f>
        <v>44600</v>
      </c>
      <c r="I81" s="30">
        <f t="shared" si="13"/>
        <v>48100</v>
      </c>
    </row>
    <row r="82" spans="5:9" ht="32.1" customHeight="1">
      <c r="E82" s="26" t="s">
        <v>180</v>
      </c>
      <c r="F82" s="43" t="s">
        <v>181</v>
      </c>
      <c r="G82" s="30">
        <v>46900</v>
      </c>
      <c r="H82" s="30">
        <v>44600</v>
      </c>
      <c r="I82" s="30">
        <v>48100</v>
      </c>
    </row>
    <row r="83" spans="5:9" ht="38.25" hidden="1" customHeight="1">
      <c r="E83" s="44" t="s">
        <v>274</v>
      </c>
      <c r="F83" s="45" t="s">
        <v>275</v>
      </c>
      <c r="G83" s="30"/>
      <c r="H83" s="30"/>
      <c r="I83" s="30"/>
    </row>
    <row r="84" spans="5:9" ht="77.099999999999994" customHeight="1">
      <c r="E84" s="44" t="s">
        <v>293</v>
      </c>
      <c r="F84" s="46" t="s">
        <v>294</v>
      </c>
      <c r="G84" s="30"/>
      <c r="H84" s="30">
        <v>4900</v>
      </c>
      <c r="I84" s="30">
        <v>5300</v>
      </c>
    </row>
    <row r="85" spans="5:9" ht="57.75" customHeight="1">
      <c r="E85" s="26" t="s">
        <v>57</v>
      </c>
      <c r="F85" s="24" t="s">
        <v>199</v>
      </c>
      <c r="G85" s="33">
        <f>SUM(G87+G89)</f>
        <v>35536600</v>
      </c>
      <c r="H85" s="33">
        <f>SUM(H87+H89)</f>
        <v>35705000</v>
      </c>
      <c r="I85" s="33">
        <f>SUM(I87+I89)</f>
        <v>35865000</v>
      </c>
    </row>
    <row r="86" spans="5:9" ht="22.5" customHeight="1">
      <c r="E86" s="26" t="s">
        <v>200</v>
      </c>
      <c r="F86" s="40" t="s">
        <v>106</v>
      </c>
      <c r="G86" s="30">
        <f t="shared" ref="G86:I87" si="14">SUM(G87)</f>
        <v>35208800</v>
      </c>
      <c r="H86" s="30">
        <f t="shared" si="14"/>
        <v>35370000</v>
      </c>
      <c r="I86" s="30">
        <f t="shared" si="14"/>
        <v>35520000</v>
      </c>
    </row>
    <row r="87" spans="5:9" ht="22.5" customHeight="1">
      <c r="E87" s="26" t="s">
        <v>107</v>
      </c>
      <c r="F87" s="40" t="s">
        <v>108</v>
      </c>
      <c r="G87" s="30">
        <f t="shared" si="14"/>
        <v>35208800</v>
      </c>
      <c r="H87" s="30">
        <f t="shared" si="14"/>
        <v>35370000</v>
      </c>
      <c r="I87" s="30">
        <f t="shared" si="14"/>
        <v>35520000</v>
      </c>
    </row>
    <row r="88" spans="5:9" ht="60" customHeight="1">
      <c r="E88" s="26" t="s">
        <v>109</v>
      </c>
      <c r="F88" s="38" t="s">
        <v>169</v>
      </c>
      <c r="G88" s="30">
        <v>35208800</v>
      </c>
      <c r="H88" s="30">
        <v>35370000</v>
      </c>
      <c r="I88" s="30">
        <v>35520000</v>
      </c>
    </row>
    <row r="89" spans="5:9" ht="26.25" customHeight="1">
      <c r="E89" s="26" t="s">
        <v>58</v>
      </c>
      <c r="F89" s="40" t="s">
        <v>127</v>
      </c>
      <c r="G89" s="30">
        <f>SUM(G90+G92)</f>
        <v>327800</v>
      </c>
      <c r="H89" s="30">
        <f t="shared" ref="G89:I90" si="15">SUM(H90)</f>
        <v>335000</v>
      </c>
      <c r="I89" s="30">
        <f t="shared" si="15"/>
        <v>345000</v>
      </c>
    </row>
    <row r="90" spans="5:9" ht="54.6" customHeight="1">
      <c r="E90" s="26" t="s">
        <v>110</v>
      </c>
      <c r="F90" s="32" t="s">
        <v>111</v>
      </c>
      <c r="G90" s="30">
        <f t="shared" si="15"/>
        <v>325000</v>
      </c>
      <c r="H90" s="30">
        <f t="shared" si="15"/>
        <v>335000</v>
      </c>
      <c r="I90" s="30">
        <f t="shared" si="15"/>
        <v>345000</v>
      </c>
    </row>
    <row r="91" spans="5:9" ht="57" customHeight="1">
      <c r="E91" s="26" t="s">
        <v>112</v>
      </c>
      <c r="F91" s="38" t="s">
        <v>170</v>
      </c>
      <c r="G91" s="30">
        <v>325000</v>
      </c>
      <c r="H91" s="30">
        <v>335000</v>
      </c>
      <c r="I91" s="30">
        <v>345000</v>
      </c>
    </row>
    <row r="92" spans="5:9" ht="40.5" customHeight="1">
      <c r="E92" s="26" t="s">
        <v>371</v>
      </c>
      <c r="F92" s="32" t="s">
        <v>372</v>
      </c>
      <c r="G92" s="30">
        <f>SUM(G93)</f>
        <v>2800</v>
      </c>
      <c r="H92" s="30">
        <f t="shared" ref="H92:I92" si="16">SUM(H93)</f>
        <v>0</v>
      </c>
      <c r="I92" s="30">
        <f t="shared" si="16"/>
        <v>0</v>
      </c>
    </row>
    <row r="93" spans="5:9" ht="40.5" customHeight="1">
      <c r="E93" s="26" t="s">
        <v>373</v>
      </c>
      <c r="F93" s="38" t="s">
        <v>374</v>
      </c>
      <c r="G93" s="30">
        <v>2800</v>
      </c>
      <c r="H93" s="30"/>
      <c r="I93" s="30"/>
    </row>
    <row r="94" spans="5:9" ht="56.25" customHeight="1">
      <c r="E94" s="26" t="s">
        <v>59</v>
      </c>
      <c r="F94" s="37" t="s">
        <v>60</v>
      </c>
      <c r="G94" s="33">
        <f>+G95+G98</f>
        <v>18968400</v>
      </c>
      <c r="H94" s="33">
        <f>+H95+H98</f>
        <v>1750000</v>
      </c>
      <c r="I94" s="33">
        <f>+I95+I98</f>
        <v>1750000</v>
      </c>
    </row>
    <row r="95" spans="5:9" ht="121.5" hidden="1" customHeight="1">
      <c r="E95" s="26" t="s">
        <v>61</v>
      </c>
      <c r="F95" s="29" t="s">
        <v>156</v>
      </c>
      <c r="G95" s="30">
        <f t="shared" ref="G95:I96" si="17">+G96</f>
        <v>0</v>
      </c>
      <c r="H95" s="30">
        <f t="shared" si="17"/>
        <v>0</v>
      </c>
      <c r="I95" s="30">
        <f t="shared" si="17"/>
        <v>0</v>
      </c>
    </row>
    <row r="96" spans="5:9" ht="122.55" hidden="1" customHeight="1">
      <c r="E96" s="26" t="s">
        <v>128</v>
      </c>
      <c r="F96" s="29" t="s">
        <v>157</v>
      </c>
      <c r="G96" s="30">
        <f t="shared" si="17"/>
        <v>0</v>
      </c>
      <c r="H96" s="30">
        <f t="shared" si="17"/>
        <v>0</v>
      </c>
      <c r="I96" s="30">
        <f t="shared" si="17"/>
        <v>0</v>
      </c>
    </row>
    <row r="97" spans="5:9" ht="17.25" hidden="1" customHeight="1">
      <c r="E97" s="26" t="s">
        <v>129</v>
      </c>
      <c r="F97" s="29" t="s">
        <v>171</v>
      </c>
      <c r="G97" s="30"/>
      <c r="H97" s="30"/>
      <c r="I97" s="30"/>
    </row>
    <row r="98" spans="5:9" ht="56.55" customHeight="1">
      <c r="E98" s="26" t="s">
        <v>62</v>
      </c>
      <c r="F98" s="39" t="s">
        <v>123</v>
      </c>
      <c r="G98" s="30">
        <f>+G99</f>
        <v>18968400</v>
      </c>
      <c r="H98" s="30">
        <f>+H99</f>
        <v>1750000</v>
      </c>
      <c r="I98" s="30">
        <f>+I99</f>
        <v>1750000</v>
      </c>
    </row>
    <row r="99" spans="5:9" ht="57" customHeight="1">
      <c r="E99" s="26" t="s">
        <v>63</v>
      </c>
      <c r="F99" s="32" t="s">
        <v>130</v>
      </c>
      <c r="G99" s="30">
        <f t="shared" ref="G99:I99" si="18">SUM(G100:G101)</f>
        <v>18968400</v>
      </c>
      <c r="H99" s="30">
        <f t="shared" si="18"/>
        <v>1750000</v>
      </c>
      <c r="I99" s="30">
        <f t="shared" si="18"/>
        <v>1750000</v>
      </c>
    </row>
    <row r="100" spans="5:9" ht="92.55" customHeight="1">
      <c r="E100" s="26" t="s">
        <v>173</v>
      </c>
      <c r="F100" s="32" t="s">
        <v>172</v>
      </c>
      <c r="G100" s="30">
        <v>18000000</v>
      </c>
      <c r="H100" s="30">
        <v>1000000</v>
      </c>
      <c r="I100" s="30">
        <v>1000000</v>
      </c>
    </row>
    <row r="101" spans="5:9" ht="74.55" customHeight="1">
      <c r="E101" s="26" t="s">
        <v>155</v>
      </c>
      <c r="F101" s="38" t="s">
        <v>174</v>
      </c>
      <c r="G101" s="30">
        <v>968400</v>
      </c>
      <c r="H101" s="30">
        <v>750000</v>
      </c>
      <c r="I101" s="30">
        <v>750000</v>
      </c>
    </row>
    <row r="102" spans="5:9" ht="38.549999999999997" customHeight="1">
      <c r="E102" s="26" t="s">
        <v>72</v>
      </c>
      <c r="F102" s="24" t="s">
        <v>73</v>
      </c>
      <c r="G102" s="33">
        <f>SUM(G103+G126+G128)</f>
        <v>1885110</v>
      </c>
      <c r="H102" s="33">
        <f t="shared" ref="H102:I102" si="19">SUM(H103+H126+H128)</f>
        <v>1505200</v>
      </c>
      <c r="I102" s="33">
        <f t="shared" si="19"/>
        <v>1509340</v>
      </c>
    </row>
    <row r="103" spans="5:9" ht="56.55" customHeight="1">
      <c r="E103" s="26" t="s">
        <v>252</v>
      </c>
      <c r="F103" s="40" t="s">
        <v>253</v>
      </c>
      <c r="G103" s="30">
        <f>SUM(G104+G106+G108+G111+G114+G116+G118+G120+G122+G124)</f>
        <v>1770110</v>
      </c>
      <c r="H103" s="30">
        <f t="shared" ref="H103:I103" si="20">SUM(H104+H106+H108+H111+H114+H118+H120+H122+H124)</f>
        <v>1391640</v>
      </c>
      <c r="I103" s="30">
        <f t="shared" si="20"/>
        <v>1391640</v>
      </c>
    </row>
    <row r="104" spans="5:9" ht="90">
      <c r="E104" s="26" t="s">
        <v>295</v>
      </c>
      <c r="F104" s="40" t="s">
        <v>296</v>
      </c>
      <c r="G104" s="30">
        <f>SUM(G105)</f>
        <v>40100</v>
      </c>
      <c r="H104" s="30">
        <f t="shared" ref="H104:I104" si="21">SUM(H105)</f>
        <v>43270</v>
      </c>
      <c r="I104" s="30">
        <f t="shared" si="21"/>
        <v>43270</v>
      </c>
    </row>
    <row r="105" spans="5:9" ht="131.25" customHeight="1">
      <c r="E105" s="26" t="s">
        <v>297</v>
      </c>
      <c r="F105" s="42" t="s">
        <v>298</v>
      </c>
      <c r="G105" s="30">
        <v>40100</v>
      </c>
      <c r="H105" s="30">
        <v>43270</v>
      </c>
      <c r="I105" s="30">
        <v>43270</v>
      </c>
    </row>
    <row r="106" spans="5:9" ht="128.55000000000001" customHeight="1">
      <c r="E106" s="26" t="s">
        <v>254</v>
      </c>
      <c r="F106" s="32" t="s">
        <v>255</v>
      </c>
      <c r="G106" s="30">
        <f>SUM(G107)</f>
        <v>40000</v>
      </c>
      <c r="H106" s="30">
        <f t="shared" ref="H106:I106" si="22">SUM(H107)</f>
        <v>40000</v>
      </c>
      <c r="I106" s="30">
        <f t="shared" si="22"/>
        <v>40000</v>
      </c>
    </row>
    <row r="107" spans="5:9" ht="162.6" customHeight="1">
      <c r="E107" s="26" t="s">
        <v>257</v>
      </c>
      <c r="F107" s="29" t="s">
        <v>256</v>
      </c>
      <c r="G107" s="30">
        <v>40000</v>
      </c>
      <c r="H107" s="30">
        <v>40000</v>
      </c>
      <c r="I107" s="30">
        <v>40000</v>
      </c>
    </row>
    <row r="108" spans="5:9" ht="91.35" customHeight="1">
      <c r="E108" s="26" t="s">
        <v>258</v>
      </c>
      <c r="F108" s="32" t="s">
        <v>259</v>
      </c>
      <c r="G108" s="30">
        <f>SUM(G109:G110)</f>
        <v>56500</v>
      </c>
      <c r="H108" s="30">
        <f t="shared" ref="H108:I108" si="23">SUM(H109:H110)</f>
        <v>66460</v>
      </c>
      <c r="I108" s="30">
        <f t="shared" si="23"/>
        <v>66460</v>
      </c>
    </row>
    <row r="109" spans="5:9" ht="129" customHeight="1">
      <c r="E109" s="26" t="s">
        <v>260</v>
      </c>
      <c r="F109" s="29" t="s">
        <v>261</v>
      </c>
      <c r="G109" s="30">
        <v>16500</v>
      </c>
      <c r="H109" s="30">
        <v>26460</v>
      </c>
      <c r="I109" s="30">
        <v>26460</v>
      </c>
    </row>
    <row r="110" spans="5:9" ht="128.1" customHeight="1">
      <c r="E110" s="26" t="s">
        <v>299</v>
      </c>
      <c r="F110" s="31" t="s">
        <v>300</v>
      </c>
      <c r="G110" s="30">
        <v>40000</v>
      </c>
      <c r="H110" s="30">
        <v>40000</v>
      </c>
      <c r="I110" s="30">
        <v>40000</v>
      </c>
    </row>
    <row r="111" spans="5:9" ht="111" customHeight="1">
      <c r="E111" s="26" t="s">
        <v>262</v>
      </c>
      <c r="F111" s="32" t="s">
        <v>263</v>
      </c>
      <c r="G111" s="30">
        <f>SUM(G112:G113)</f>
        <v>31000</v>
      </c>
      <c r="H111" s="30">
        <f t="shared" ref="H111:I111" si="24">SUM(H112:H113)</f>
        <v>30000</v>
      </c>
      <c r="I111" s="30">
        <f t="shared" si="24"/>
        <v>30000</v>
      </c>
    </row>
    <row r="112" spans="5:9" ht="157.5" customHeight="1">
      <c r="E112" s="26" t="s">
        <v>375</v>
      </c>
      <c r="F112" s="29" t="s">
        <v>376</v>
      </c>
      <c r="G112" s="30">
        <v>1000</v>
      </c>
      <c r="H112" s="30">
        <v>0</v>
      </c>
      <c r="I112" s="30">
        <v>0</v>
      </c>
    </row>
    <row r="113" spans="5:9" ht="139.5" customHeight="1">
      <c r="E113" s="26" t="s">
        <v>264</v>
      </c>
      <c r="F113" s="29" t="s">
        <v>265</v>
      </c>
      <c r="G113" s="30">
        <v>30000</v>
      </c>
      <c r="H113" s="30">
        <v>30000</v>
      </c>
      <c r="I113" s="30">
        <v>30000</v>
      </c>
    </row>
    <row r="114" spans="5:9" ht="90.75" customHeight="1">
      <c r="E114" s="26" t="s">
        <v>301</v>
      </c>
      <c r="F114" s="29" t="s">
        <v>302</v>
      </c>
      <c r="G114" s="30">
        <f>SUM(G115)</f>
        <v>1000</v>
      </c>
      <c r="H114" s="30">
        <f t="shared" ref="H114:I114" si="25">SUM(H115)</f>
        <v>1650</v>
      </c>
      <c r="I114" s="30">
        <f t="shared" si="25"/>
        <v>1650</v>
      </c>
    </row>
    <row r="115" spans="5:9" ht="130.35" customHeight="1">
      <c r="E115" s="26" t="s">
        <v>303</v>
      </c>
      <c r="F115" s="31" t="s">
        <v>304</v>
      </c>
      <c r="G115" s="30">
        <v>1000</v>
      </c>
      <c r="H115" s="30">
        <v>1650</v>
      </c>
      <c r="I115" s="30">
        <v>1650</v>
      </c>
    </row>
    <row r="116" spans="5:9" ht="95.25" customHeight="1">
      <c r="E116" s="26" t="s">
        <v>377</v>
      </c>
      <c r="F116" s="29" t="s">
        <v>378</v>
      </c>
      <c r="G116" s="30">
        <f>SUM(G117)</f>
        <v>2500</v>
      </c>
      <c r="H116" s="30">
        <f t="shared" ref="H116:I116" si="26">SUM(H117)</f>
        <v>0</v>
      </c>
      <c r="I116" s="30">
        <f t="shared" si="26"/>
        <v>0</v>
      </c>
    </row>
    <row r="117" spans="5:9" ht="130.35" customHeight="1">
      <c r="E117" s="26" t="s">
        <v>379</v>
      </c>
      <c r="F117" s="31" t="s">
        <v>380</v>
      </c>
      <c r="G117" s="30">
        <v>2500</v>
      </c>
      <c r="H117" s="30"/>
      <c r="I117" s="30"/>
    </row>
    <row r="118" spans="5:9" ht="111" customHeight="1">
      <c r="E118" s="26" t="s">
        <v>305</v>
      </c>
      <c r="F118" s="29" t="s">
        <v>306</v>
      </c>
      <c r="G118" s="30">
        <f>SUM(G119)</f>
        <v>86010</v>
      </c>
      <c r="H118" s="30">
        <f t="shared" ref="H118:I118" si="27">SUM(H119)</f>
        <v>86010</v>
      </c>
      <c r="I118" s="30">
        <f t="shared" si="27"/>
        <v>86010</v>
      </c>
    </row>
    <row r="119" spans="5:9" ht="145.35" customHeight="1">
      <c r="E119" s="26" t="s">
        <v>307</v>
      </c>
      <c r="F119" s="31" t="s">
        <v>308</v>
      </c>
      <c r="G119" s="30">
        <v>86010</v>
      </c>
      <c r="H119" s="30">
        <v>86010</v>
      </c>
      <c r="I119" s="30">
        <v>86010</v>
      </c>
    </row>
    <row r="120" spans="5:9" ht="110.1" customHeight="1">
      <c r="E120" s="26" t="s">
        <v>309</v>
      </c>
      <c r="F120" s="29" t="s">
        <v>310</v>
      </c>
      <c r="G120" s="30">
        <f>SUM(G121)</f>
        <v>33000</v>
      </c>
      <c r="H120" s="30">
        <f t="shared" ref="H120:I120" si="28">SUM(H121)</f>
        <v>12320</v>
      </c>
      <c r="I120" s="30">
        <f t="shared" si="28"/>
        <v>12320</v>
      </c>
    </row>
    <row r="121" spans="5:9" ht="189" customHeight="1">
      <c r="E121" s="26" t="s">
        <v>311</v>
      </c>
      <c r="F121" s="31" t="s">
        <v>312</v>
      </c>
      <c r="G121" s="30">
        <v>33000</v>
      </c>
      <c r="H121" s="30">
        <v>12320</v>
      </c>
      <c r="I121" s="30">
        <v>12320</v>
      </c>
    </row>
    <row r="122" spans="5:9" ht="92.55" customHeight="1">
      <c r="E122" s="26" t="s">
        <v>313</v>
      </c>
      <c r="F122" s="29" t="s">
        <v>314</v>
      </c>
      <c r="G122" s="30">
        <f>SUM(G123)</f>
        <v>1310000</v>
      </c>
      <c r="H122" s="30">
        <f t="shared" ref="H122:I122" si="29">SUM(H123)</f>
        <v>970790</v>
      </c>
      <c r="I122" s="30">
        <f t="shared" si="29"/>
        <v>970790</v>
      </c>
    </row>
    <row r="123" spans="5:9" ht="129" customHeight="1">
      <c r="E123" s="26" t="s">
        <v>315</v>
      </c>
      <c r="F123" s="31" t="s">
        <v>316</v>
      </c>
      <c r="G123" s="30">
        <v>1310000</v>
      </c>
      <c r="H123" s="30">
        <v>970790</v>
      </c>
      <c r="I123" s="30">
        <v>970790</v>
      </c>
    </row>
    <row r="124" spans="5:9" ht="109.35" customHeight="1">
      <c r="E124" s="26" t="s">
        <v>267</v>
      </c>
      <c r="F124" s="32" t="s">
        <v>266</v>
      </c>
      <c r="G124" s="30">
        <f>SUM(G125)</f>
        <v>170000</v>
      </c>
      <c r="H124" s="30">
        <f t="shared" ref="H124:I124" si="30">SUM(H125)</f>
        <v>141140</v>
      </c>
      <c r="I124" s="30">
        <f t="shared" si="30"/>
        <v>141140</v>
      </c>
    </row>
    <row r="125" spans="5:9" ht="150" customHeight="1">
      <c r="E125" s="26" t="s">
        <v>268</v>
      </c>
      <c r="F125" s="29" t="s">
        <v>269</v>
      </c>
      <c r="G125" s="30">
        <v>170000</v>
      </c>
      <c r="H125" s="30">
        <v>141140</v>
      </c>
      <c r="I125" s="30">
        <v>141140</v>
      </c>
    </row>
    <row r="126" spans="5:9" ht="56.1" customHeight="1">
      <c r="E126" s="26" t="s">
        <v>270</v>
      </c>
      <c r="F126" s="32" t="s">
        <v>271</v>
      </c>
      <c r="G126" s="30">
        <f>SUM(G127)</f>
        <v>15000</v>
      </c>
      <c r="H126" s="30">
        <f t="shared" ref="H126:I126" si="31">SUM(H127)</f>
        <v>13000</v>
      </c>
      <c r="I126" s="30">
        <f t="shared" si="31"/>
        <v>13000</v>
      </c>
    </row>
    <row r="127" spans="5:9" ht="73.349999999999994" customHeight="1">
      <c r="E127" s="26" t="s">
        <v>272</v>
      </c>
      <c r="F127" s="38" t="s">
        <v>273</v>
      </c>
      <c r="G127" s="30">
        <v>15000</v>
      </c>
      <c r="H127" s="30">
        <v>13000</v>
      </c>
      <c r="I127" s="30">
        <v>13000</v>
      </c>
    </row>
    <row r="128" spans="5:9" ht="115.5" customHeight="1">
      <c r="E128" s="26" t="s">
        <v>318</v>
      </c>
      <c r="F128" s="40" t="s">
        <v>317</v>
      </c>
      <c r="G128" s="28">
        <f>SUM(G129:G130)</f>
        <v>100000</v>
      </c>
      <c r="H128" s="28">
        <f t="shared" ref="H128:I128" si="32">SUM(H129:H130)</f>
        <v>100560</v>
      </c>
      <c r="I128" s="28">
        <f t="shared" si="32"/>
        <v>104700</v>
      </c>
    </row>
    <row r="129" spans="5:9" ht="114.75" customHeight="1">
      <c r="E129" s="26" t="s">
        <v>381</v>
      </c>
      <c r="F129" s="40" t="s">
        <v>382</v>
      </c>
      <c r="G129" s="28">
        <v>30000</v>
      </c>
      <c r="H129" s="28">
        <v>0</v>
      </c>
      <c r="I129" s="28">
        <v>0</v>
      </c>
    </row>
    <row r="130" spans="5:9" ht="113.55" customHeight="1">
      <c r="E130" s="26" t="s">
        <v>320</v>
      </c>
      <c r="F130" s="40" t="s">
        <v>319</v>
      </c>
      <c r="G130" s="28">
        <v>70000</v>
      </c>
      <c r="H130" s="28">
        <v>100560</v>
      </c>
      <c r="I130" s="28">
        <v>104700</v>
      </c>
    </row>
    <row r="131" spans="5:9" ht="17.399999999999999">
      <c r="E131" s="47" t="s">
        <v>75</v>
      </c>
      <c r="F131" s="37" t="s">
        <v>76</v>
      </c>
      <c r="G131" s="48">
        <f>SUM(G132+G190+G194+G198+G200)</f>
        <v>1149588744.45</v>
      </c>
      <c r="H131" s="48">
        <f>SUM(H132+H190+H194+H198+H200)</f>
        <v>602999390.47000003</v>
      </c>
      <c r="I131" s="48">
        <f>SUM(I132+I190+I194+I198+I200)</f>
        <v>578148392.75</v>
      </c>
    </row>
    <row r="132" spans="5:9" ht="54">
      <c r="E132" s="26" t="s">
        <v>77</v>
      </c>
      <c r="F132" s="49" t="s">
        <v>78</v>
      </c>
      <c r="G132" s="50">
        <f>SUM(G133,G138,G163,G184)</f>
        <v>1149158744.45</v>
      </c>
      <c r="H132" s="50">
        <f>SUM(H133,H138,H163,H184)</f>
        <v>602999390.47000003</v>
      </c>
      <c r="I132" s="50">
        <f>SUM(I133,I138,I163,I184)</f>
        <v>578148392.75</v>
      </c>
    </row>
    <row r="133" spans="5:9" ht="38.25" customHeight="1">
      <c r="E133" s="26" t="s">
        <v>201</v>
      </c>
      <c r="F133" s="37" t="s">
        <v>177</v>
      </c>
      <c r="G133" s="51">
        <f>SUM(G134,G136)</f>
        <v>122735688</v>
      </c>
      <c r="H133" s="51">
        <f>SUM(H134,H136)</f>
        <v>107353280</v>
      </c>
      <c r="I133" s="51">
        <f>SUM(I134,I136)</f>
        <v>114633799</v>
      </c>
    </row>
    <row r="134" spans="5:9" ht="23.25" customHeight="1">
      <c r="E134" s="26" t="s">
        <v>202</v>
      </c>
      <c r="F134" s="27" t="s">
        <v>79</v>
      </c>
      <c r="G134" s="50">
        <f>SUM(G135:G135)</f>
        <v>109293020</v>
      </c>
      <c r="H134" s="50">
        <f>SUM(H135:H135)</f>
        <v>92634450</v>
      </c>
      <c r="I134" s="50">
        <f>SUM(I135:I135)</f>
        <v>96989150</v>
      </c>
    </row>
    <row r="135" spans="5:9" ht="36" customHeight="1">
      <c r="E135" s="26" t="s">
        <v>203</v>
      </c>
      <c r="F135" s="40" t="s">
        <v>178</v>
      </c>
      <c r="G135" s="28">
        <v>109293020</v>
      </c>
      <c r="H135" s="28">
        <v>92634450</v>
      </c>
      <c r="I135" s="28">
        <v>96989150</v>
      </c>
    </row>
    <row r="136" spans="5:9" ht="39" customHeight="1">
      <c r="E136" s="26" t="s">
        <v>204</v>
      </c>
      <c r="F136" s="40" t="s">
        <v>44</v>
      </c>
      <c r="G136" s="28">
        <f>SUM(G137)</f>
        <v>13442668</v>
      </c>
      <c r="H136" s="28">
        <f>SUM(H137)</f>
        <v>14718830</v>
      </c>
      <c r="I136" s="28">
        <f>SUM(I137)</f>
        <v>17644649</v>
      </c>
    </row>
    <row r="137" spans="5:9" ht="56.25" customHeight="1">
      <c r="E137" s="26" t="s">
        <v>205</v>
      </c>
      <c r="F137" s="40" t="s">
        <v>43</v>
      </c>
      <c r="G137" s="28">
        <v>13442668</v>
      </c>
      <c r="H137" s="28">
        <v>14718830</v>
      </c>
      <c r="I137" s="28">
        <v>17644649</v>
      </c>
    </row>
    <row r="138" spans="5:9" ht="51.6" customHeight="1">
      <c r="E138" s="26" t="s">
        <v>206</v>
      </c>
      <c r="F138" s="37" t="s">
        <v>176</v>
      </c>
      <c r="G138" s="51">
        <f>SUM(G139,G141,G143,G145,G147,G149,G151,G153,G155,G157,G159,G161)</f>
        <v>628025998.11000001</v>
      </c>
      <c r="H138" s="51">
        <f>SUM(H139,H141,H143,H145,H147,H149,H151,H153,H155,H157,H159,H161)</f>
        <v>108735770.09999999</v>
      </c>
      <c r="I138" s="51">
        <f t="shared" ref="I138" si="33">SUM(I139,I141,I143,I145,I147,I149,I151,I153,I155,I157,I159,I161)</f>
        <v>104307342.7</v>
      </c>
    </row>
    <row r="139" spans="5:9" ht="56.1" customHeight="1">
      <c r="E139" s="26" t="s">
        <v>322</v>
      </c>
      <c r="F139" s="40" t="s">
        <v>323</v>
      </c>
      <c r="G139" s="50">
        <f>SUM(G140)</f>
        <v>0</v>
      </c>
      <c r="H139" s="50">
        <f t="shared" ref="H139:I139" si="34">SUM(H140)</f>
        <v>26241600</v>
      </c>
      <c r="I139" s="50">
        <f t="shared" si="34"/>
        <v>16108200</v>
      </c>
    </row>
    <row r="140" spans="5:9" ht="55.35" customHeight="1">
      <c r="E140" s="26" t="s">
        <v>280</v>
      </c>
      <c r="F140" s="40" t="s">
        <v>279</v>
      </c>
      <c r="G140" s="50"/>
      <c r="H140" s="50">
        <v>26241600</v>
      </c>
      <c r="I140" s="50">
        <v>16108200</v>
      </c>
    </row>
    <row r="141" spans="5:9" ht="162" customHeight="1">
      <c r="E141" s="26" t="s">
        <v>324</v>
      </c>
      <c r="F141" s="42" t="s">
        <v>325</v>
      </c>
      <c r="G141" s="50">
        <f>SUM(G142)</f>
        <v>329643062.69</v>
      </c>
      <c r="H141" s="50">
        <f t="shared" ref="H141:I141" si="35">SUM(H142)</f>
        <v>0</v>
      </c>
      <c r="I141" s="50">
        <f t="shared" si="35"/>
        <v>0</v>
      </c>
    </row>
    <row r="142" spans="5:9" ht="181.35" customHeight="1">
      <c r="E142" s="26" t="s">
        <v>278</v>
      </c>
      <c r="F142" s="42" t="s">
        <v>276</v>
      </c>
      <c r="G142" s="28">
        <v>329643062.69</v>
      </c>
      <c r="H142" s="28"/>
      <c r="I142" s="28"/>
    </row>
    <row r="143" spans="5:9" ht="127.35" customHeight="1">
      <c r="E143" s="26" t="s">
        <v>326</v>
      </c>
      <c r="F143" s="42" t="s">
        <v>327</v>
      </c>
      <c r="G143" s="28">
        <f>SUM(G144)</f>
        <v>11153437.310000001</v>
      </c>
      <c r="H143" s="28">
        <f t="shared" ref="H143:I147" si="36">SUM(H144)</f>
        <v>0</v>
      </c>
      <c r="I143" s="28">
        <f t="shared" si="36"/>
        <v>0</v>
      </c>
    </row>
    <row r="144" spans="5:9" ht="127.35" customHeight="1">
      <c r="E144" s="26" t="s">
        <v>282</v>
      </c>
      <c r="F144" s="42" t="s">
        <v>281</v>
      </c>
      <c r="G144" s="28">
        <v>11153437.310000001</v>
      </c>
      <c r="H144" s="28"/>
      <c r="I144" s="28"/>
    </row>
    <row r="145" spans="5:9" ht="88.35" customHeight="1">
      <c r="E145" s="26" t="s">
        <v>343</v>
      </c>
      <c r="F145" s="55" t="s">
        <v>345</v>
      </c>
      <c r="G145" s="28">
        <f>SUM(G146)</f>
        <v>250000</v>
      </c>
      <c r="H145" s="28">
        <f t="shared" si="36"/>
        <v>0</v>
      </c>
      <c r="I145" s="28">
        <f t="shared" si="36"/>
        <v>0</v>
      </c>
    </row>
    <row r="146" spans="5:9" ht="89.55" customHeight="1">
      <c r="E146" s="26" t="s">
        <v>344</v>
      </c>
      <c r="F146" s="55" t="s">
        <v>346</v>
      </c>
      <c r="G146" s="28">
        <v>250000</v>
      </c>
      <c r="H146" s="28"/>
      <c r="I146" s="28"/>
    </row>
    <row r="147" spans="5:9" ht="125.55" customHeight="1">
      <c r="E147" s="26" t="s">
        <v>347</v>
      </c>
      <c r="F147" s="55" t="s">
        <v>349</v>
      </c>
      <c r="G147" s="28">
        <f>SUM(G148)</f>
        <v>3137469.24</v>
      </c>
      <c r="H147" s="28">
        <f t="shared" si="36"/>
        <v>4706238.46</v>
      </c>
      <c r="I147" s="28">
        <f t="shared" si="36"/>
        <v>6274030.7699999996</v>
      </c>
    </row>
    <row r="148" spans="5:9" ht="127.35" customHeight="1">
      <c r="E148" s="26" t="s">
        <v>348</v>
      </c>
      <c r="F148" s="55" t="s">
        <v>350</v>
      </c>
      <c r="G148" s="28">
        <v>3137469.24</v>
      </c>
      <c r="H148" s="28">
        <v>4706238.46</v>
      </c>
      <c r="I148" s="28">
        <v>6274030.7699999996</v>
      </c>
    </row>
    <row r="149" spans="5:9" ht="90" customHeight="1">
      <c r="E149" s="26" t="s">
        <v>328</v>
      </c>
      <c r="F149" s="42" t="s">
        <v>329</v>
      </c>
      <c r="G149" s="28">
        <f>SUM(G150)</f>
        <v>15196425</v>
      </c>
      <c r="H149" s="28">
        <f t="shared" ref="H149:I153" si="37">SUM(H150)</f>
        <v>9506439.4700000007</v>
      </c>
      <c r="I149" s="28">
        <f t="shared" si="37"/>
        <v>4691030</v>
      </c>
    </row>
    <row r="150" spans="5:9" ht="89.55" customHeight="1">
      <c r="E150" s="26" t="s">
        <v>284</v>
      </c>
      <c r="F150" s="42" t="s">
        <v>283</v>
      </c>
      <c r="G150" s="28">
        <v>15196425</v>
      </c>
      <c r="H150" s="28">
        <v>9506439.4700000007</v>
      </c>
      <c r="I150" s="28">
        <v>4691030</v>
      </c>
    </row>
    <row r="151" spans="5:9" ht="71.55" customHeight="1">
      <c r="E151" s="11" t="s">
        <v>351</v>
      </c>
      <c r="F151" s="55" t="s">
        <v>353</v>
      </c>
      <c r="G151" s="28">
        <f>SUM(G152)</f>
        <v>131679800</v>
      </c>
      <c r="H151" s="28">
        <f t="shared" si="37"/>
        <v>0</v>
      </c>
      <c r="I151" s="28">
        <f t="shared" si="37"/>
        <v>0</v>
      </c>
    </row>
    <row r="152" spans="5:9" ht="89.55" customHeight="1">
      <c r="E152" s="11" t="s">
        <v>352</v>
      </c>
      <c r="F152" s="55" t="s">
        <v>354</v>
      </c>
      <c r="G152" s="28">
        <v>131679800</v>
      </c>
      <c r="H152" s="28"/>
      <c r="I152" s="28"/>
    </row>
    <row r="153" spans="5:9" ht="54.6" customHeight="1">
      <c r="E153" s="11" t="s">
        <v>355</v>
      </c>
      <c r="F153" s="55" t="s">
        <v>357</v>
      </c>
      <c r="G153" s="28">
        <f>SUM(G154)</f>
        <v>37110286.990000002</v>
      </c>
      <c r="H153" s="28">
        <f t="shared" si="37"/>
        <v>0</v>
      </c>
      <c r="I153" s="28">
        <f t="shared" si="37"/>
        <v>0</v>
      </c>
    </row>
    <row r="154" spans="5:9" ht="54.6" customHeight="1">
      <c r="E154" s="11" t="s">
        <v>356</v>
      </c>
      <c r="F154" s="55" t="s">
        <v>358</v>
      </c>
      <c r="G154" s="28">
        <v>37110286.990000002</v>
      </c>
      <c r="H154" s="28"/>
      <c r="I154" s="28"/>
    </row>
    <row r="155" spans="5:9" ht="89.55" customHeight="1">
      <c r="E155" s="11" t="s">
        <v>330</v>
      </c>
      <c r="F155" s="12" t="s">
        <v>331</v>
      </c>
      <c r="G155" s="28">
        <f>SUM(G156)</f>
        <v>15016907.869999999</v>
      </c>
      <c r="H155" s="28">
        <f t="shared" ref="H155:I155" si="38">SUM(H156)</f>
        <v>15709449.810000001</v>
      </c>
      <c r="I155" s="28">
        <f t="shared" si="38"/>
        <v>16181237.35</v>
      </c>
    </row>
    <row r="156" spans="5:9" ht="89.55" customHeight="1">
      <c r="E156" s="11" t="s">
        <v>332</v>
      </c>
      <c r="F156" s="12" t="s">
        <v>333</v>
      </c>
      <c r="G156" s="28">
        <v>15016907.869999999</v>
      </c>
      <c r="H156" s="28">
        <v>15709449.810000001</v>
      </c>
      <c r="I156" s="28">
        <v>16181237.35</v>
      </c>
    </row>
    <row r="157" spans="5:9" ht="60.6" customHeight="1">
      <c r="E157" s="26" t="s">
        <v>334</v>
      </c>
      <c r="F157" s="52" t="s">
        <v>285</v>
      </c>
      <c r="G157" s="28">
        <f>SUM(G158)</f>
        <v>18415764.670000002</v>
      </c>
      <c r="H157" s="28">
        <f t="shared" ref="H157:I157" si="39">SUM(H158)</f>
        <v>18244758.82</v>
      </c>
      <c r="I157" s="28">
        <f t="shared" si="39"/>
        <v>18182689.280000001</v>
      </c>
    </row>
    <row r="158" spans="5:9" ht="56.55" customHeight="1">
      <c r="E158" s="26" t="s">
        <v>286</v>
      </c>
      <c r="F158" s="42" t="s">
        <v>285</v>
      </c>
      <c r="G158" s="28">
        <v>18415764.670000002</v>
      </c>
      <c r="H158" s="28">
        <v>18244758.82</v>
      </c>
      <c r="I158" s="28">
        <v>18182689.280000001</v>
      </c>
    </row>
    <row r="159" spans="5:9" ht="44.55" customHeight="1">
      <c r="E159" s="11" t="s">
        <v>335</v>
      </c>
      <c r="F159" s="12" t="s">
        <v>336</v>
      </c>
      <c r="G159" s="13">
        <f>SUM(G160)</f>
        <v>15256848.970000001</v>
      </c>
      <c r="H159" s="13">
        <f>SUM(H160)</f>
        <v>15906753.130000001</v>
      </c>
      <c r="I159" s="13">
        <f>SUM(I160)</f>
        <v>15906753.130000001</v>
      </c>
    </row>
    <row r="160" spans="5:9" ht="56.55" customHeight="1">
      <c r="E160" s="11" t="s">
        <v>337</v>
      </c>
      <c r="F160" s="12" t="s">
        <v>338</v>
      </c>
      <c r="G160" s="13">
        <v>15256848.970000001</v>
      </c>
      <c r="H160" s="13">
        <v>15906753.130000001</v>
      </c>
      <c r="I160" s="13">
        <v>15906753.130000001</v>
      </c>
    </row>
    <row r="161" spans="5:9" ht="29.55" customHeight="1">
      <c r="E161" s="26" t="s">
        <v>277</v>
      </c>
      <c r="F161" s="27" t="s">
        <v>133</v>
      </c>
      <c r="G161" s="50">
        <f>SUM(G162)</f>
        <v>51165995.369999997</v>
      </c>
      <c r="H161" s="50">
        <f>SUM(H162)</f>
        <v>18420530.41</v>
      </c>
      <c r="I161" s="50">
        <f>SUM(I162)</f>
        <v>26963402.170000002</v>
      </c>
    </row>
    <row r="162" spans="5:9" ht="36">
      <c r="E162" s="53" t="s">
        <v>207</v>
      </c>
      <c r="F162" s="54" t="s">
        <v>134</v>
      </c>
      <c r="G162" s="50">
        <v>51165995.369999997</v>
      </c>
      <c r="H162" s="50">
        <v>18420530.41</v>
      </c>
      <c r="I162" s="50">
        <v>26963402.170000002</v>
      </c>
    </row>
    <row r="163" spans="5:9" ht="42.75" customHeight="1">
      <c r="E163" s="26" t="s">
        <v>208</v>
      </c>
      <c r="F163" s="37" t="s">
        <v>175</v>
      </c>
      <c r="G163" s="51">
        <f>SUM(G164,G166,G168,G170,G172,G174,G176,G178,G180,G182)</f>
        <v>363906745.35000002</v>
      </c>
      <c r="H163" s="51">
        <f t="shared" ref="H163:I163" si="40">SUM(H164,H166,H168,H170,H172,H174,H176,H178,H180,H182)</f>
        <v>359297433.06</v>
      </c>
      <c r="I163" s="51">
        <f t="shared" si="40"/>
        <v>331509563.29000002</v>
      </c>
    </row>
    <row r="164" spans="5:9" ht="42.75" customHeight="1">
      <c r="E164" s="26" t="s">
        <v>209</v>
      </c>
      <c r="F164" s="40" t="s">
        <v>135</v>
      </c>
      <c r="G164" s="28">
        <f>SUM(G165)</f>
        <v>25164472.239999998</v>
      </c>
      <c r="H164" s="28">
        <f>SUM(H165)</f>
        <v>24601706.640000001</v>
      </c>
      <c r="I164" s="28">
        <f>SUM(I165)</f>
        <v>25096806.640000001</v>
      </c>
    </row>
    <row r="165" spans="5:9" ht="52.35" customHeight="1">
      <c r="E165" s="26" t="s">
        <v>210</v>
      </c>
      <c r="F165" s="40" t="s">
        <v>136</v>
      </c>
      <c r="G165" s="28">
        <v>25164472.239999998</v>
      </c>
      <c r="H165" s="28">
        <v>24601706.640000001</v>
      </c>
      <c r="I165" s="28">
        <v>25096806.640000001</v>
      </c>
    </row>
    <row r="166" spans="5:9" ht="110.55" customHeight="1">
      <c r="E166" s="53" t="s">
        <v>211</v>
      </c>
      <c r="F166" s="55" t="s">
        <v>182</v>
      </c>
      <c r="G166" s="28">
        <f>SUM(G167)</f>
        <v>5375643.1100000003</v>
      </c>
      <c r="H166" s="28">
        <f t="shared" ref="H166:I166" si="41">SUM(H167)</f>
        <v>3545598.42</v>
      </c>
      <c r="I166" s="28">
        <f t="shared" si="41"/>
        <v>3539104.65</v>
      </c>
    </row>
    <row r="167" spans="5:9" ht="113.55" customHeight="1">
      <c r="E167" s="53" t="s">
        <v>212</v>
      </c>
      <c r="F167" s="55" t="s">
        <v>183</v>
      </c>
      <c r="G167" s="28">
        <v>5375643.1100000003</v>
      </c>
      <c r="H167" s="28">
        <v>3545598.42</v>
      </c>
      <c r="I167" s="28">
        <v>3539104.65</v>
      </c>
    </row>
    <row r="168" spans="5:9" ht="57.75" customHeight="1">
      <c r="E168" s="53" t="s">
        <v>213</v>
      </c>
      <c r="F168" s="55" t="s">
        <v>81</v>
      </c>
      <c r="G168" s="28">
        <f>SUM(G169)</f>
        <v>487200</v>
      </c>
      <c r="H168" s="28">
        <f t="shared" ref="H168:I168" si="42">SUM(H169)</f>
        <v>487200</v>
      </c>
      <c r="I168" s="28">
        <f t="shared" si="42"/>
        <v>501900</v>
      </c>
    </row>
    <row r="169" spans="5:9" ht="74.55" customHeight="1">
      <c r="E169" s="53" t="s">
        <v>214</v>
      </c>
      <c r="F169" s="55" t="s">
        <v>184</v>
      </c>
      <c r="G169" s="28">
        <v>487200</v>
      </c>
      <c r="H169" s="28">
        <v>487200</v>
      </c>
      <c r="I169" s="28">
        <v>501900</v>
      </c>
    </row>
    <row r="170" spans="5:9" ht="91.35" customHeight="1">
      <c r="E170" s="53" t="s">
        <v>215</v>
      </c>
      <c r="F170" s="55" t="s">
        <v>185</v>
      </c>
      <c r="G170" s="28">
        <f>SUM(G171)</f>
        <v>16000</v>
      </c>
      <c r="H170" s="28">
        <f t="shared" ref="H170:I170" si="43">SUM(H171)</f>
        <v>102200</v>
      </c>
      <c r="I170" s="28">
        <f t="shared" si="43"/>
        <v>9000</v>
      </c>
    </row>
    <row r="171" spans="5:9" ht="90" customHeight="1">
      <c r="E171" s="53" t="s">
        <v>216</v>
      </c>
      <c r="F171" s="55" t="s">
        <v>186</v>
      </c>
      <c r="G171" s="28">
        <v>16000</v>
      </c>
      <c r="H171" s="28">
        <v>102200</v>
      </c>
      <c r="I171" s="28">
        <v>9000</v>
      </c>
    </row>
    <row r="172" spans="5:9" ht="145.80000000000001" customHeight="1">
      <c r="E172" s="53" t="s">
        <v>217</v>
      </c>
      <c r="F172" s="55" t="s">
        <v>187</v>
      </c>
      <c r="G172" s="28">
        <f t="shared" ref="G172:I172" si="44">SUM(G173)</f>
        <v>0</v>
      </c>
      <c r="H172" s="28">
        <f t="shared" si="44"/>
        <v>1595952</v>
      </c>
      <c r="I172" s="28">
        <f t="shared" si="44"/>
        <v>1595952</v>
      </c>
    </row>
    <row r="173" spans="5:9" ht="133.35" customHeight="1">
      <c r="E173" s="53" t="s">
        <v>218</v>
      </c>
      <c r="F173" s="55" t="s">
        <v>188</v>
      </c>
      <c r="G173" s="28"/>
      <c r="H173" s="28">
        <v>1595952</v>
      </c>
      <c r="I173" s="28">
        <v>1595952</v>
      </c>
    </row>
    <row r="174" spans="5:9" ht="9" hidden="1" customHeight="1">
      <c r="E174" s="53" t="s">
        <v>219</v>
      </c>
      <c r="F174" s="55" t="s">
        <v>189</v>
      </c>
      <c r="G174" s="28">
        <f>SUM(G175)</f>
        <v>0</v>
      </c>
      <c r="H174" s="28">
        <f t="shared" ref="H174" si="45">SUM(H175)</f>
        <v>0</v>
      </c>
      <c r="I174" s="28"/>
    </row>
    <row r="175" spans="5:9" ht="112.35" hidden="1" customHeight="1">
      <c r="E175" s="53" t="s">
        <v>220</v>
      </c>
      <c r="F175" s="55" t="s">
        <v>190</v>
      </c>
      <c r="G175" s="28">
        <v>0</v>
      </c>
      <c r="H175" s="28">
        <v>0</v>
      </c>
      <c r="I175" s="28"/>
    </row>
    <row r="176" spans="5:9" ht="108" customHeight="1">
      <c r="E176" s="53" t="s">
        <v>221</v>
      </c>
      <c r="F176" s="55" t="s">
        <v>191</v>
      </c>
      <c r="G176" s="28">
        <f>SUM(G177)</f>
        <v>0</v>
      </c>
      <c r="H176" s="28">
        <f t="shared" ref="H176:I178" si="46">SUM(H177)</f>
        <v>797976</v>
      </c>
      <c r="I176" s="28">
        <f t="shared" si="46"/>
        <v>0</v>
      </c>
    </row>
    <row r="177" spans="5:9" ht="112.5" customHeight="1">
      <c r="E177" s="53" t="s">
        <v>222</v>
      </c>
      <c r="F177" s="55" t="s">
        <v>192</v>
      </c>
      <c r="G177" s="28"/>
      <c r="H177" s="28">
        <v>797976</v>
      </c>
      <c r="I177" s="28"/>
    </row>
    <row r="178" spans="5:9" ht="41.55" customHeight="1">
      <c r="E178" s="53" t="s">
        <v>363</v>
      </c>
      <c r="F178" s="55" t="s">
        <v>365</v>
      </c>
      <c r="G178" s="28">
        <f>SUM(G179)</f>
        <v>615730</v>
      </c>
      <c r="H178" s="28">
        <f t="shared" si="46"/>
        <v>0</v>
      </c>
      <c r="I178" s="28">
        <f t="shared" si="46"/>
        <v>0</v>
      </c>
    </row>
    <row r="179" spans="5:9" ht="58.35" customHeight="1">
      <c r="E179" s="53" t="s">
        <v>364</v>
      </c>
      <c r="F179" s="55" t="s">
        <v>366</v>
      </c>
      <c r="G179" s="28">
        <v>615730</v>
      </c>
      <c r="H179" s="28"/>
      <c r="I179" s="28"/>
    </row>
    <row r="180" spans="5:9" ht="36">
      <c r="E180" s="53" t="s">
        <v>223</v>
      </c>
      <c r="F180" s="55" t="s">
        <v>80</v>
      </c>
      <c r="G180" s="50">
        <f>SUM(G181:G181)</f>
        <v>1171000</v>
      </c>
      <c r="H180" s="50">
        <f>SUM(H181:H181)</f>
        <v>1938800</v>
      </c>
      <c r="I180" s="50">
        <f>SUM(I181:I181)</f>
        <v>1630500</v>
      </c>
    </row>
    <row r="181" spans="5:9" ht="54">
      <c r="E181" s="53" t="s">
        <v>224</v>
      </c>
      <c r="F181" s="55" t="s">
        <v>193</v>
      </c>
      <c r="G181" s="28">
        <v>1171000</v>
      </c>
      <c r="H181" s="28">
        <v>1938800</v>
      </c>
      <c r="I181" s="28">
        <v>1630500</v>
      </c>
    </row>
    <row r="182" spans="5:9" ht="27.75" customHeight="1">
      <c r="E182" s="53" t="s">
        <v>225</v>
      </c>
      <c r="F182" s="54" t="s">
        <v>137</v>
      </c>
      <c r="G182" s="28">
        <f>SUM(G183)</f>
        <v>331076700</v>
      </c>
      <c r="H182" s="28">
        <f>SUM(H183)</f>
        <v>326228000</v>
      </c>
      <c r="I182" s="28">
        <f>SUM(I183)</f>
        <v>299136300</v>
      </c>
    </row>
    <row r="183" spans="5:9" ht="39.75" customHeight="1">
      <c r="E183" s="53" t="s">
        <v>226</v>
      </c>
      <c r="F183" s="56" t="s">
        <v>194</v>
      </c>
      <c r="G183" s="28">
        <v>331076700</v>
      </c>
      <c r="H183" s="28">
        <v>326228000</v>
      </c>
      <c r="I183" s="28">
        <v>299136300</v>
      </c>
    </row>
    <row r="184" spans="5:9" ht="17.100000000000001" customHeight="1">
      <c r="E184" s="23" t="s">
        <v>227</v>
      </c>
      <c r="F184" s="37" t="s">
        <v>138</v>
      </c>
      <c r="G184" s="51">
        <f>SUM(G186:G189)</f>
        <v>34490312.990000002</v>
      </c>
      <c r="H184" s="51">
        <f t="shared" ref="H184:I184" si="47">SUM(H186:H189)</f>
        <v>27612907.310000002</v>
      </c>
      <c r="I184" s="51">
        <f t="shared" si="47"/>
        <v>27697687.759999998</v>
      </c>
    </row>
    <row r="185" spans="5:9" ht="38.1" hidden="1" customHeight="1">
      <c r="E185" s="53" t="s">
        <v>228</v>
      </c>
      <c r="F185" s="56" t="s">
        <v>195</v>
      </c>
      <c r="G185" s="28">
        <f>SUM(G189)</f>
        <v>15837116.9</v>
      </c>
      <c r="H185" s="28">
        <f>SUM(H189)</f>
        <v>9076607.3100000005</v>
      </c>
      <c r="I185" s="28">
        <f>SUM(I189)</f>
        <v>9161387.7599999998</v>
      </c>
    </row>
    <row r="186" spans="5:9" ht="91.35" customHeight="1">
      <c r="E186" s="26" t="s">
        <v>288</v>
      </c>
      <c r="F186" s="55" t="s">
        <v>287</v>
      </c>
      <c r="G186" s="28">
        <v>166896.09</v>
      </c>
      <c r="H186" s="28"/>
      <c r="I186" s="28"/>
    </row>
    <row r="187" spans="5:9" ht="106.8" customHeight="1">
      <c r="E187" s="53" t="s">
        <v>360</v>
      </c>
      <c r="F187" s="55" t="s">
        <v>359</v>
      </c>
      <c r="G187" s="28">
        <v>18436300</v>
      </c>
      <c r="H187" s="28">
        <v>18436300</v>
      </c>
      <c r="I187" s="28">
        <v>18436300</v>
      </c>
    </row>
    <row r="188" spans="5:9" ht="54" customHeight="1">
      <c r="E188" s="53" t="s">
        <v>362</v>
      </c>
      <c r="F188" s="55" t="s">
        <v>361</v>
      </c>
      <c r="G188" s="28">
        <v>50000</v>
      </c>
      <c r="H188" s="28">
        <v>100000</v>
      </c>
      <c r="I188" s="28">
        <v>100000</v>
      </c>
    </row>
    <row r="189" spans="5:9" ht="32.549999999999997" customHeight="1">
      <c r="E189" s="53" t="s">
        <v>229</v>
      </c>
      <c r="F189" s="56" t="s">
        <v>66</v>
      </c>
      <c r="G189" s="28">
        <v>15837116.9</v>
      </c>
      <c r="H189" s="28">
        <v>9076607.3100000005</v>
      </c>
      <c r="I189" s="28">
        <v>9161387.7599999998</v>
      </c>
    </row>
    <row r="190" spans="5:9" ht="0.6" hidden="1" customHeight="1">
      <c r="E190" s="26" t="s">
        <v>234</v>
      </c>
      <c r="F190" s="57" t="s">
        <v>232</v>
      </c>
      <c r="G190" s="28">
        <f>SUM(G191)</f>
        <v>0</v>
      </c>
      <c r="H190" s="28">
        <f>SUM(H191)</f>
        <v>0</v>
      </c>
      <c r="I190" s="28">
        <f>SUM(I191)</f>
        <v>0</v>
      </c>
    </row>
    <row r="191" spans="5:9" ht="20.55" hidden="1" customHeight="1">
      <c r="E191" s="26" t="s">
        <v>235</v>
      </c>
      <c r="F191" s="27" t="s">
        <v>233</v>
      </c>
      <c r="G191" s="28">
        <f>SUM(G192:G193)</f>
        <v>0</v>
      </c>
      <c r="H191" s="28">
        <f t="shared" ref="H191:I191" si="48">SUM(H192:H193)</f>
        <v>0</v>
      </c>
      <c r="I191" s="28">
        <f t="shared" si="48"/>
        <v>0</v>
      </c>
    </row>
    <row r="192" spans="5:9" ht="23.55" hidden="1" customHeight="1">
      <c r="E192" s="26" t="s">
        <v>236</v>
      </c>
      <c r="F192" s="27"/>
      <c r="G192" s="28"/>
      <c r="H192" s="28"/>
      <c r="I192" s="28"/>
    </row>
    <row r="193" spans="5:19" ht="22.8" hidden="1" customHeight="1">
      <c r="E193" s="26" t="s">
        <v>237</v>
      </c>
      <c r="F193" s="27"/>
      <c r="G193" s="28"/>
      <c r="H193" s="28"/>
      <c r="I193" s="28"/>
    </row>
    <row r="194" spans="5:19" ht="18">
      <c r="E194" s="26" t="s">
        <v>67</v>
      </c>
      <c r="F194" s="58" t="s">
        <v>144</v>
      </c>
      <c r="G194" s="25">
        <f>SUM(G195)</f>
        <v>430000</v>
      </c>
      <c r="H194" s="25">
        <f t="shared" ref="H194:I194" si="49">SUM(H195)</f>
        <v>0</v>
      </c>
      <c r="I194" s="25">
        <f t="shared" si="49"/>
        <v>0</v>
      </c>
    </row>
    <row r="195" spans="5:19" ht="36">
      <c r="E195" s="26" t="s">
        <v>230</v>
      </c>
      <c r="F195" s="58" t="s">
        <v>68</v>
      </c>
      <c r="G195" s="28">
        <f>SUM(G196:G197)</f>
        <v>430000</v>
      </c>
      <c r="H195" s="28">
        <f>SUM(H196:H197)</f>
        <v>0</v>
      </c>
      <c r="I195" s="28">
        <f>SUM(I196:I197)</f>
        <v>0</v>
      </c>
    </row>
    <row r="196" spans="5:19" ht="72.599999999999994" customHeight="1">
      <c r="E196" s="26" t="s">
        <v>238</v>
      </c>
      <c r="F196" s="58" t="s">
        <v>145</v>
      </c>
      <c r="G196" s="30">
        <v>270000</v>
      </c>
      <c r="H196" s="30"/>
      <c r="I196" s="30"/>
    </row>
    <row r="197" spans="5:19" ht="38.549999999999997" customHeight="1" thickBot="1">
      <c r="E197" s="26" t="s">
        <v>231</v>
      </c>
      <c r="F197" s="58" t="s">
        <v>68</v>
      </c>
      <c r="G197" s="30">
        <v>160000</v>
      </c>
      <c r="H197" s="30"/>
      <c r="I197" s="30"/>
    </row>
    <row r="198" spans="5:19" ht="0.6" hidden="1" customHeight="1" thickBot="1">
      <c r="E198" s="59" t="s">
        <v>196</v>
      </c>
      <c r="F198" s="60" t="s">
        <v>197</v>
      </c>
      <c r="G198" s="30"/>
      <c r="H198" s="30">
        <v>0</v>
      </c>
      <c r="I198" s="30">
        <v>0</v>
      </c>
    </row>
    <row r="199" spans="5:19" ht="18.600000000000001" hidden="1" thickBot="1">
      <c r="E199" s="26"/>
      <c r="F199" s="58"/>
      <c r="G199" s="30"/>
      <c r="H199" s="30"/>
      <c r="I199" s="30"/>
    </row>
    <row r="200" spans="5:19" ht="76.8" hidden="1" customHeight="1" thickBot="1">
      <c r="E200" s="59" t="s">
        <v>69</v>
      </c>
      <c r="F200" s="60" t="s">
        <v>198</v>
      </c>
      <c r="G200" s="28"/>
      <c r="H200" s="28">
        <f>SUM(H201)</f>
        <v>0</v>
      </c>
      <c r="I200" s="28">
        <f>SUM(I201)</f>
        <v>0</v>
      </c>
    </row>
    <row r="201" spans="5:19" ht="18.600000000000001" hidden="1" customHeight="1" thickBot="1">
      <c r="E201" s="26" t="s">
        <v>71</v>
      </c>
      <c r="F201" s="61" t="s">
        <v>70</v>
      </c>
      <c r="G201" s="28"/>
      <c r="H201" s="28"/>
      <c r="I201" s="28"/>
    </row>
    <row r="202" spans="5:19" ht="18" hidden="1" customHeight="1" thickBot="1">
      <c r="E202" s="62"/>
      <c r="F202" s="63"/>
      <c r="G202" s="64"/>
      <c r="H202" s="64"/>
      <c r="I202" s="64"/>
    </row>
    <row r="203" spans="5:19" ht="26.55" customHeight="1" thickBot="1">
      <c r="E203" s="65"/>
      <c r="F203" s="66" t="s">
        <v>131</v>
      </c>
      <c r="G203" s="67">
        <f>+G15+G131</f>
        <v>1455031114.45</v>
      </c>
      <c r="H203" s="67">
        <f>+H15+H131</f>
        <v>905713610.47000003</v>
      </c>
      <c r="I203" s="68">
        <f>+I15+I131</f>
        <v>892643902.75</v>
      </c>
      <c r="K203" s="75" t="s">
        <v>100</v>
      </c>
      <c r="L203" s="75"/>
      <c r="M203" s="75"/>
      <c r="N203" s="75" t="s">
        <v>113</v>
      </c>
      <c r="O203" s="75"/>
      <c r="P203" s="75"/>
      <c r="Q203" s="75" t="s">
        <v>146</v>
      </c>
      <c r="R203" s="75"/>
      <c r="S203" s="75"/>
    </row>
    <row r="204" spans="5:19" ht="6.75" customHeight="1">
      <c r="E204" s="69"/>
      <c r="F204" s="70"/>
      <c r="G204" s="71"/>
      <c r="H204" s="71"/>
      <c r="I204" s="72"/>
    </row>
    <row r="205" spans="5:19" ht="18">
      <c r="E205" s="14"/>
      <c r="F205" s="14"/>
      <c r="G205" s="14"/>
      <c r="H205" s="14"/>
      <c r="I205" s="14"/>
    </row>
    <row r="206" spans="5:19" ht="18">
      <c r="E206" s="14"/>
      <c r="F206" s="14"/>
      <c r="G206" s="14"/>
      <c r="H206" s="14"/>
      <c r="I206" s="14"/>
    </row>
    <row r="207" spans="5:19" ht="18">
      <c r="E207" s="14"/>
      <c r="F207" s="73"/>
      <c r="G207" s="73"/>
      <c r="H207" s="14"/>
      <c r="I207" s="14"/>
    </row>
    <row r="208" spans="5:19" ht="18">
      <c r="E208" s="14"/>
      <c r="F208" s="14"/>
      <c r="G208" s="14"/>
      <c r="H208" s="14"/>
      <c r="I208" s="14"/>
    </row>
    <row r="209" spans="5:9" ht="18">
      <c r="E209" s="14"/>
      <c r="F209" s="14"/>
      <c r="G209" s="14"/>
      <c r="H209" s="14"/>
      <c r="I209" s="14"/>
    </row>
    <row r="210" spans="5:9" ht="18">
      <c r="E210" s="74"/>
      <c r="F210" s="14"/>
      <c r="G210" s="14"/>
      <c r="H210" s="80"/>
      <c r="I210" s="80"/>
    </row>
    <row r="211" spans="5:9" ht="18">
      <c r="E211" s="10"/>
      <c r="F211" s="9"/>
      <c r="G211" s="9"/>
      <c r="H211" s="76"/>
      <c r="I211" s="76"/>
    </row>
  </sheetData>
  <mergeCells count="14">
    <mergeCell ref="G1:I1"/>
    <mergeCell ref="G2:I2"/>
    <mergeCell ref="G3:I3"/>
    <mergeCell ref="G4:I4"/>
    <mergeCell ref="K203:M203"/>
    <mergeCell ref="N203:P203"/>
    <mergeCell ref="Q203:S203"/>
    <mergeCell ref="H211:I211"/>
    <mergeCell ref="G5:I5"/>
    <mergeCell ref="G6:I6"/>
    <mergeCell ref="G7:I7"/>
    <mergeCell ref="E10:I10"/>
    <mergeCell ref="H210:I210"/>
    <mergeCell ref="G8:I8"/>
  </mergeCells>
  <phoneticPr fontId="4" type="noConversion"/>
  <pageMargins left="1.1811023622047245" right="0.39370078740157483" top="0.78740157480314965" bottom="0.78740157480314965" header="0.51181102362204722" footer="0.51181102362204722"/>
  <pageSetup paperSize="9" scale="57" firstPageNumber="2" orientation="portrait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Ирина</cp:lastModifiedBy>
  <cp:lastPrinted>2021-06-08T12:49:40Z</cp:lastPrinted>
  <dcterms:created xsi:type="dcterms:W3CDTF">2008-09-15T07:41:17Z</dcterms:created>
  <dcterms:modified xsi:type="dcterms:W3CDTF">2021-07-07T12:45:41Z</dcterms:modified>
</cp:coreProperties>
</file>