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120" windowHeight="9120"/>
  </bookViews>
  <sheets>
    <sheet name="Приложение 1" sheetId="3" r:id="rId1"/>
  </sheets>
  <definedNames>
    <definedName name="_xlnm.Print_Titles" localSheetId="0">'Приложение 1'!$15:$16</definedName>
    <definedName name="_xlnm.Print_Area" localSheetId="0">'Приложение 1'!$A$1:$E$214</definedName>
  </definedNames>
  <calcPr calcId="125725"/>
</workbook>
</file>

<file path=xl/calcChain.xml><?xml version="1.0" encoding="utf-8"?>
<calcChain xmlns="http://schemas.openxmlformats.org/spreadsheetml/2006/main">
  <c r="C138" i="3"/>
  <c r="D138"/>
  <c r="E138"/>
  <c r="E162"/>
  <c r="D162"/>
  <c r="C162"/>
  <c r="E188"/>
  <c r="D188"/>
  <c r="C188"/>
  <c r="E158"/>
  <c r="D158"/>
  <c r="C158"/>
  <c r="E204"/>
  <c r="D204"/>
  <c r="E199"/>
  <c r="E198" s="1"/>
  <c r="D199"/>
  <c r="C199"/>
  <c r="C198" s="1"/>
  <c r="D198"/>
  <c r="E195"/>
  <c r="E194" s="1"/>
  <c r="D195"/>
  <c r="D194" s="1"/>
  <c r="C195"/>
  <c r="C194"/>
  <c r="E192"/>
  <c r="D192"/>
  <c r="C192"/>
  <c r="E190"/>
  <c r="D190"/>
  <c r="C190"/>
  <c r="E186"/>
  <c r="E185" s="1"/>
  <c r="D186"/>
  <c r="D185" s="1"/>
  <c r="C186"/>
  <c r="E183"/>
  <c r="D183"/>
  <c r="C183"/>
  <c r="E181"/>
  <c r="D181"/>
  <c r="C181"/>
  <c r="E179"/>
  <c r="D179"/>
  <c r="C179"/>
  <c r="D177"/>
  <c r="C177"/>
  <c r="E175"/>
  <c r="D175"/>
  <c r="C175"/>
  <c r="E173"/>
  <c r="D173"/>
  <c r="C173"/>
  <c r="E171"/>
  <c r="D171"/>
  <c r="C171"/>
  <c r="E169"/>
  <c r="D169"/>
  <c r="C169"/>
  <c r="E167"/>
  <c r="D167"/>
  <c r="C167"/>
  <c r="D166"/>
  <c r="E164"/>
  <c r="D164"/>
  <c r="C164"/>
  <c r="E160"/>
  <c r="D160"/>
  <c r="C160"/>
  <c r="E156"/>
  <c r="D156"/>
  <c r="C156"/>
  <c r="E154"/>
  <c r="D154"/>
  <c r="C154"/>
  <c r="E152"/>
  <c r="D152"/>
  <c r="C152"/>
  <c r="E150"/>
  <c r="D150"/>
  <c r="C150"/>
  <c r="E148"/>
  <c r="D148"/>
  <c r="C148"/>
  <c r="E146"/>
  <c r="D146"/>
  <c r="C146"/>
  <c r="E144"/>
  <c r="D144"/>
  <c r="C144"/>
  <c r="E142"/>
  <c r="D142"/>
  <c r="C142"/>
  <c r="E140"/>
  <c r="D140"/>
  <c r="C140"/>
  <c r="E136"/>
  <c r="D136"/>
  <c r="C136"/>
  <c r="E134"/>
  <c r="D134"/>
  <c r="C134"/>
  <c r="E131"/>
  <c r="D131"/>
  <c r="C131"/>
  <c r="E129"/>
  <c r="D129"/>
  <c r="C129"/>
  <c r="E127"/>
  <c r="E126" s="1"/>
  <c r="D127"/>
  <c r="C127"/>
  <c r="C126"/>
  <c r="E122"/>
  <c r="E121" s="1"/>
  <c r="D122"/>
  <c r="D121" s="1"/>
  <c r="C122"/>
  <c r="C121" s="1"/>
  <c r="E119"/>
  <c r="E118" s="1"/>
  <c r="D119"/>
  <c r="D118" s="1"/>
  <c r="C119"/>
  <c r="C118"/>
  <c r="E116"/>
  <c r="D116"/>
  <c r="C116"/>
  <c r="E114"/>
  <c r="D114"/>
  <c r="C114"/>
  <c r="E112"/>
  <c r="D112"/>
  <c r="C112"/>
  <c r="E110"/>
  <c r="D110"/>
  <c r="C110"/>
  <c r="E108"/>
  <c r="D108"/>
  <c r="C108"/>
  <c r="E106"/>
  <c r="D106"/>
  <c r="C106"/>
  <c r="E104"/>
  <c r="D104"/>
  <c r="C104"/>
  <c r="E101"/>
  <c r="D101"/>
  <c r="C101"/>
  <c r="E98"/>
  <c r="D98"/>
  <c r="C98"/>
  <c r="E96"/>
  <c r="D96"/>
  <c r="C96"/>
  <c r="E94"/>
  <c r="D94"/>
  <c r="D93" s="1"/>
  <c r="C94"/>
  <c r="E93"/>
  <c r="E92" s="1"/>
  <c r="C93"/>
  <c r="C92" s="1"/>
  <c r="E89"/>
  <c r="E88" s="1"/>
  <c r="D89"/>
  <c r="C89"/>
  <c r="C88" s="1"/>
  <c r="D88"/>
  <c r="E86"/>
  <c r="E85" s="1"/>
  <c r="D86"/>
  <c r="C86"/>
  <c r="C85" s="1"/>
  <c r="D85"/>
  <c r="D84"/>
  <c r="E82"/>
  <c r="D82"/>
  <c r="D81" s="1"/>
  <c r="C82"/>
  <c r="E81"/>
  <c r="C81"/>
  <c r="E79"/>
  <c r="E78" s="1"/>
  <c r="D79"/>
  <c r="D78" s="1"/>
  <c r="C79"/>
  <c r="C78"/>
  <c r="E73"/>
  <c r="E70" s="1"/>
  <c r="E69" s="1"/>
  <c r="D73"/>
  <c r="C73"/>
  <c r="C70" s="1"/>
  <c r="C69" s="1"/>
  <c r="D70"/>
  <c r="D69" s="1"/>
  <c r="E67"/>
  <c r="E66" s="1"/>
  <c r="D67"/>
  <c r="D66" s="1"/>
  <c r="C67"/>
  <c r="C66"/>
  <c r="E64"/>
  <c r="D64"/>
  <c r="C64"/>
  <c r="E62"/>
  <c r="D62"/>
  <c r="C62"/>
  <c r="C58" s="1"/>
  <c r="E59"/>
  <c r="D59"/>
  <c r="D58" s="1"/>
  <c r="C59"/>
  <c r="E58"/>
  <c r="E56"/>
  <c r="D56"/>
  <c r="C56"/>
  <c r="C55" s="1"/>
  <c r="E53"/>
  <c r="D53"/>
  <c r="C53"/>
  <c r="E51"/>
  <c r="D51"/>
  <c r="C51"/>
  <c r="D50"/>
  <c r="E47"/>
  <c r="E46" s="1"/>
  <c r="D47"/>
  <c r="C47"/>
  <c r="C46" s="1"/>
  <c r="D46"/>
  <c r="E43"/>
  <c r="D43"/>
  <c r="C43"/>
  <c r="E41"/>
  <c r="D41"/>
  <c r="C41"/>
  <c r="E39"/>
  <c r="D39"/>
  <c r="D36" s="1"/>
  <c r="D35" s="1"/>
  <c r="C39"/>
  <c r="E37"/>
  <c r="D37"/>
  <c r="C37"/>
  <c r="E33"/>
  <c r="D33"/>
  <c r="C33"/>
  <c r="E31"/>
  <c r="D31"/>
  <c r="C31"/>
  <c r="E29"/>
  <c r="D29"/>
  <c r="C29"/>
  <c r="E27"/>
  <c r="D27"/>
  <c r="C27"/>
  <c r="E19"/>
  <c r="E18" s="1"/>
  <c r="D19"/>
  <c r="D18" s="1"/>
  <c r="C19"/>
  <c r="C18" s="1"/>
  <c r="E133" l="1"/>
  <c r="E26"/>
  <c r="E25" s="1"/>
  <c r="D26"/>
  <c r="D25" s="1"/>
  <c r="C50"/>
  <c r="E50"/>
  <c r="E55"/>
  <c r="D126"/>
  <c r="C133"/>
  <c r="C166"/>
  <c r="E166"/>
  <c r="C185"/>
  <c r="C26"/>
  <c r="C25" s="1"/>
  <c r="D133"/>
  <c r="D125" s="1"/>
  <c r="D124" s="1"/>
  <c r="E77"/>
  <c r="D77"/>
  <c r="C77"/>
  <c r="C125"/>
  <c r="C124" s="1"/>
  <c r="E125"/>
  <c r="E124" s="1"/>
  <c r="D55"/>
  <c r="C84"/>
  <c r="E84"/>
  <c r="C36"/>
  <c r="C35" s="1"/>
  <c r="C17" s="1"/>
  <c r="E36"/>
  <c r="E35" s="1"/>
  <c r="E17" s="1"/>
  <c r="D92"/>
  <c r="D17" l="1"/>
  <c r="D207" s="1"/>
  <c r="C207"/>
  <c r="E207"/>
</calcChain>
</file>

<file path=xl/sharedStrings.xml><?xml version="1.0" encoding="utf-8"?>
<sst xmlns="http://schemas.openxmlformats.org/spreadsheetml/2006/main" count="389" uniqueCount="384">
  <si>
    <t>000 1 01 02000 01 0000 110</t>
  </si>
  <si>
    <t>Налог на доходы физических лиц</t>
  </si>
  <si>
    <t>000 1 01 02010 01 0000 110</t>
  </si>
  <si>
    <t>000 1 01 02020 01 0000 110</t>
  </si>
  <si>
    <t>000 1 01 02040 01 0000 110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</si>
  <si>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</si>
  <si>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</si>
  <si>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</si>
  <si>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</si>
  <si>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</si>
  <si>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</si>
  <si>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</si>
  <si>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</si>
  <si>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</si>
  <si>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</si>
  <si>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</si>
  <si>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</si>
  <si>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</si>
  <si>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</si>
  <si>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</si>
  <si>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</si>
  <si>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</si>
  <si>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</si>
  <si>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</si>
  <si>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</si>
  <si>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</si>
  <si>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</si>
  <si>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</si>
  <si>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</si>
  <si>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</si>
  <si>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</si>
  <si>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</si>
  <si>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</si>
  <si>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</si>
  <si>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000 1 11 05030 00 0000 120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</si>
  <si>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</si>
  <si>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</si>
  <si>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</si>
  <si>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</si>
  <si>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</si>
  <si>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000 1 13 02000 00 0000 130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</si>
  <si>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</si>
  <si>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</si>
  <si>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</si>
  <si>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</si>
  <si>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000 1 14 06010 00 0000 430</t>
  </si>
  <si>
    <t>Налог, взимаемый в связи с применением патентной системы налогообложения</t>
  </si>
  <si>
    <t>Доходы от сдачи в аренду имущества, составляющего казну муниципальных районов (за исключением земельных участков)</t>
  </si>
  <si>
    <t>Прочие межбюджетные трансферты, передаваемые бюджетам муниципальных районов</t>
  </si>
  <si>
    <t>000 2 07 00000 00 0000 000</t>
  </si>
  <si>
    <t>Прочие безвозмездные поступления в бюджеты муниципальных районов</t>
  </si>
  <si>
    <t>000 2 19 00000 00 0000 000</t>
  </si>
  <si>
    <t>Возврат остатков субсидий,субвенций и иных межбюджетных трансфертов,имеющих целевое назначение,прошлых лет из бюджетов муниципальных районов</t>
  </si>
  <si>
    <t>000 2 19 05000 05 0000 151</t>
  </si>
  <si>
    <t>000 1 16 00000 00 0000 000</t>
  </si>
  <si>
    <t>ШТРАФЫ, САНКЦИИ, ВОЗМЕЩЕНИЕ УЩЕРБА</t>
  </si>
  <si>
    <t>000 1 05 01000 00 0000 110</t>
  </si>
  <si>
    <t>000 2 00 00000 00 0000 000</t>
  </si>
  <si>
    <t>БЕЗВОЗМЕЗДНЫЕ ПОСТУПЛЕНИЯ</t>
  </si>
  <si>
    <t>000 2 02 00000 00 0000 000</t>
  </si>
  <si>
    <t>БЕЗВОЗМЕЗДНЫЕ ПОСТУПЛЕНИЯ ОТ ДРУГИХ  БЮДЖЕТОВ БЮДЖЕТНОЙ СИСТЕМЫ РОССИЙСКОЙ ФЕДЕРАЦИИ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</si>
  <si>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</si>
  <si>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</si>
  <si>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</t>
  </si>
  <si>
    <t>000 1 05 01010 01 0000 110</t>
  </si>
  <si>
    <t>000 1 05 01020 01 0000 110</t>
  </si>
  <si>
    <t>000 1 08 03010 01 0000 110</t>
  </si>
  <si>
    <t>000 1 11 05035 05 0000 120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</si>
  <si>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</si>
  <si>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</si>
  <si>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000 1 05 01011 01 0000 110</t>
  </si>
  <si>
    <t>000 1 05 01021 01 0000 110</t>
  </si>
  <si>
    <t>000 1 05 03010 01 0000 110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</si>
  <si>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</si>
  <si>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</si>
  <si>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000 1 08 07150 01 0000 110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</si>
  <si>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</si>
  <si>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2016 год</t>
  </si>
  <si>
    <t>000 1 05 04000 02 0000 110</t>
  </si>
  <si>
    <t>000 1 05 04020 02 0000 110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</si>
  <si>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</si>
  <si>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</si>
  <si>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000 1 11 05075 05 0000 120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</si>
  <si>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</si>
  <si>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</si>
  <si>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</si>
  <si>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</si>
  <si>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</si>
  <si>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</si>
  <si>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000 1 13 02065 05 0000 130</t>
  </si>
  <si>
    <t>2017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</si>
  <si>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</si>
  <si>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</si>
  <si>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</si>
  <si>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</si>
  <si>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</si>
  <si>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</si>
  <si>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</si>
  <si>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</si>
  <si>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000 1 11 03050 05 0000 120</t>
  </si>
  <si>
    <t>Доходы от продажи земельных участков, находящихся в государственной и муниципальной собственности</t>
  </si>
  <si>
    <t>000 1 12 01010 01 0000 120</t>
  </si>
  <si>
    <t>000 1 12 01040 01 0000 120</t>
  </si>
  <si>
    <t>Плата за размещение отходов производства и потребления</t>
  </si>
  <si>
    <t>Доходы от компенсации затрат государства</t>
  </si>
  <si>
    <t>000 1 14 02050 05 0000 410</t>
  </si>
  <si>
    <t>000 1 14 02053 05 0000 410</t>
  </si>
  <si>
    <t>Доходы от продажи земельных участков, государственная собственность на которые не разграничена</t>
  </si>
  <si>
    <t>ВСЕГО ДОХОДОВ</t>
  </si>
  <si>
    <t>Наименование показателя</t>
  </si>
  <si>
    <t xml:space="preserve">Прочие субсидии </t>
  </si>
  <si>
    <t>Прочие субсидии бюджетам муниципальных районов</t>
  </si>
  <si>
    <t>Прочие субвенции</t>
  </si>
  <si>
    <t>Иные межбюджетные трансферты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</si>
  <si>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</si>
  <si>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</si>
  <si>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</si>
  <si>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</si>
  <si>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ПРОЧИЕ БЕЗВОЗМЕЗДНЫЕ ПОСТУПЛЕНИЯ 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</si>
  <si>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</si>
  <si>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2018 год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</si>
  <si>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</si>
  <si>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</si>
  <si>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</si>
  <si>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</si>
  <si>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000 1 14 06013 13 0000 430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</si>
  <si>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</si>
  <si>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</si>
  <si>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</si>
  <si>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</si>
  <si>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</si>
  <si>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</si>
  <si>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</si>
  <si>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</si>
  <si>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</si>
  <si>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</si>
  <si>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</si>
  <si>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</si>
  <si>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</si>
  <si>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</si>
  <si>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</si>
  <si>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</si>
  <si>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</si>
  <si>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</si>
  <si>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</si>
  <si>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</si>
  <si>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</si>
  <si>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Дотации бюджетам бюджетой системы Российской Федерации </t>
  </si>
  <si>
    <t>Дотации бюджетам муниципальных районов на выравнивание бюджетной обеспеченности</t>
  </si>
  <si>
    <t>000 1 12 01041 01 0000 120</t>
  </si>
  <si>
    <t>Плата за размещение отходов производства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</si>
  <si>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</si>
  <si>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</si>
  <si>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</si>
  <si>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</si>
  <si>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</si>
  <si>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</si>
  <si>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</si>
  <si>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</si>
  <si>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</si>
  <si>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</si>
  <si>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муниципальным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</si>
  <si>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Прочие субвенции бюджетам муниципальных районов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</si>
  <si>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</si>
  <si>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</si>
  <si>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</si>
  <si>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ОКАЗАНИЯ ПЛАТНЫХ УСЛУГ  И КОМПЕНСАЦИИ ЗАТРАТ ГОСУДАРСТВА</t>
  </si>
  <si>
    <t>000 1 13 01000 00 0000 130</t>
  </si>
  <si>
    <t>000 2 02 15000 00 0000 150</t>
  </si>
  <si>
    <t>000 2 02 15001 00 0000 150</t>
  </si>
  <si>
    <t>000 2 02 15001 05 0000 150</t>
  </si>
  <si>
    <t>000 2 02 15002 00 0000 150</t>
  </si>
  <si>
    <t>000 2 02 15002 05 0000 150</t>
  </si>
  <si>
    <t>000 2 02 20000 00 0000 150</t>
  </si>
  <si>
    <t>000 2 02 29999 05 0000 150</t>
  </si>
  <si>
    <t>000 2 02 30000 00 0000 150</t>
  </si>
  <si>
    <t>000 2 02 30024 00 0000 150</t>
  </si>
  <si>
    <t>000 2 02 30024 05 0000 150</t>
  </si>
  <si>
    <t>000 2 02 30029 00 0000 150</t>
  </si>
  <si>
    <t>000 2 02 30029 05 0000 150</t>
  </si>
  <si>
    <t>000 2 02 35118 00 0000 150</t>
  </si>
  <si>
    <t>000 2 02 35118 05 0000 150</t>
  </si>
  <si>
    <t>000 2 02 35120 00 0000 150</t>
  </si>
  <si>
    <t>000 2 02 35120 05 0000 150</t>
  </si>
  <si>
    <t>000 2 02 35134 00 0000 150</t>
  </si>
  <si>
    <t>000 2 02 35134 05 0000 150</t>
  </si>
  <si>
    <t>000 2 02 35135 00 0000 150</t>
  </si>
  <si>
    <t>000 2 02 35135 05 0000 150</t>
  </si>
  <si>
    <t>000 2 02 35176 00 0000 150</t>
  </si>
  <si>
    <t>000 2 02 35176 05 0000 150</t>
  </si>
  <si>
    <t>000 2 02 39999 00 0000 150</t>
  </si>
  <si>
    <t>000 2 02 39999 05 0000 150</t>
  </si>
  <si>
    <t>000 2 02 49999 00 0000 150</t>
  </si>
  <si>
    <t>000 2 02 49999 05 0000 150</t>
  </si>
  <si>
    <t>000 2 07 05000 05 0000 150</t>
  </si>
  <si>
    <t>000 2 07 05030 05 0000 150</t>
  </si>
  <si>
    <t>БЕЗВОЗМЕЗДНЫЕ ПОСТУПЛЕНИЯ ОТ НЕГОСУДАРСТВЕННЫХ  ОРГАНИЗАЦИЙ</t>
  </si>
  <si>
    <t>Безвозмездные поступления от негосударственных организаций в бюджеты муниципальных районов</t>
  </si>
  <si>
    <t>000 2 04 00000 00 0000 150</t>
  </si>
  <si>
    <t>000 2 04 05000 05 0000 150</t>
  </si>
  <si>
    <t>000 2 04 05010 05 0000 150</t>
  </si>
  <si>
    <t>000 2 04 05020 05 0000 150</t>
  </si>
  <si>
    <t>000 2 07 05020 05 0000 150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</si>
  <si>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</si>
  <si>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</si>
  <si>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000 1 03 02231 01 0000 110</t>
  </si>
  <si>
    <t>000 1 03 02241 01 0000 110</t>
  </si>
  <si>
    <t>000 1 03 02251 01 0000 110</t>
  </si>
  <si>
    <t>000 1 03 02261 01 0000 110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</si>
  <si>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</si>
  <si>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</si>
  <si>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</si>
  <si>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000 1 16 01060 01 0000 140</t>
  </si>
  <si>
    <t>000 1 16 01063 01 0000 140</t>
  </si>
  <si>
    <t>000 1 16 01070 01 0000 140</t>
  </si>
  <si>
    <t>000 1 16 01073 01 0000 140</t>
  </si>
  <si>
    <t>000 1 16 01080 01 0000 140</t>
  </si>
  <si>
    <t>000 1 16 01084 01 0000 140</t>
  </si>
  <si>
    <t>000 1 16 01200 01 0000 140</t>
  </si>
  <si>
    <t>000 1 16 01203 01 0000 140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</si>
  <si>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</si>
  <si>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</si>
  <si>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</si>
  <si>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</si>
  <si>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000 1 12 01042 01 0000 120</t>
  </si>
  <si>
    <t>Плата за размещение твердых коммунальных отходов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</si>
  <si>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</si>
  <si>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000 2 02 02999 00 0000 150</t>
  </si>
  <si>
    <t>000 2 02 20299 05 0000 150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</si>
  <si>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</si>
  <si>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</si>
  <si>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>Субсидии бюджетам муниципальных районов на реализацию мероприятий по обеспечению жильем молодых семей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</si>
  <si>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</si>
  <si>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</si>
  <si>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</si>
  <si>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</si>
  <si>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</si>
  <si>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</si>
  <si>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</si>
  <si>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</si>
  <si>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</si>
  <si>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</si>
  <si>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</si>
  <si>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</si>
  <si>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</si>
  <si>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</si>
  <si>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</si>
  <si>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</si>
  <si>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</si>
  <si>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</si>
  <si>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</si>
  <si>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</si>
  <si>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</si>
  <si>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</si>
  <si>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</si>
  <si>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</si>
  <si>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</si>
  <si>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</si>
  <si>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(рублей)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</si>
  <si>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</si>
  <si>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</si>
  <si>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000 2 02 20299 00 0000 150</t>
  </si>
  <si>
    <t>Субсидии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</si>
  <si>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</si>
  <si>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</si>
  <si>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000 2 02 25 304 05 0000 150</t>
  </si>
  <si>
    <t>Субсидии бюджетам мунициальных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</si>
  <si>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000 2 02 25 555 00 0000 150</t>
  </si>
  <si>
    <t>Субсидии бюджетам на реализацию программ формирования современной городской среды</t>
  </si>
  <si>
    <t>000 2 02 25 555 05 0000 150</t>
  </si>
  <si>
    <t>Субсидии бюджетам муниципальных районов на реализацию программ формирования современной городской среды</t>
  </si>
  <si>
    <t>2024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</si>
  <si>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</si>
  <si>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</si>
  <si>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</si>
  <si>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</si>
  <si>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</si>
  <si>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</si>
  <si>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</si>
  <si>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</si>
  <si>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</si>
  <si>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</si>
  <si>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</si>
  <si>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</si>
  <si>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</si>
  <si>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</si>
  <si>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</si>
  <si>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профессиональный доход</t>
  </si>
  <si>
    <t>000 1 05 06000 01 0000 110</t>
  </si>
  <si>
    <t>Плата за сбросы загрязняющих веществ в водные объекты</t>
  </si>
  <si>
    <t>000 1 12 01030 01 0000 120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</si>
  <si>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</si>
  <si>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</si>
  <si>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</si>
  <si>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</si>
  <si>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</si>
  <si>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</si>
  <si>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000 1 16 10000 00 0000 140</t>
  </si>
  <si>
    <t>Платежи в целях возмещения причиненного ущерба (убытков)</t>
  </si>
  <si>
    <t>Инициативные платежи</t>
  </si>
  <si>
    <t>Инициативные платежи, зачисляемые в бюджеты муниципальных районов</t>
  </si>
  <si>
    <t>000 1 17 15000 00 0000 150</t>
  </si>
  <si>
    <t>000 1 17 15030 05 0000 150</t>
  </si>
  <si>
    <t>000 1 17 00000 00 0000 000</t>
  </si>
  <si>
    <t>ПРОЧИЕ НЕНАЛОГОВЫЕ ДОХОДЫ</t>
  </si>
  <si>
    <t>Приложение 1</t>
  </si>
  <si>
    <t>000 2 02 19999 00 0000 150</t>
  </si>
  <si>
    <t>Прочие дотации</t>
  </si>
  <si>
    <t>000 2 02 19999 05 0000 150</t>
  </si>
  <si>
    <t>Прочие дотации бюджетам муниципальных районов</t>
  </si>
  <si>
    <t>000 2 02 40014 05 0000 150</t>
  </si>
  <si>
    <t>000 2 02 45303 00 0000 150</t>
  </si>
  <si>
    <t>000 2 02 45303 05 0000 150</t>
  </si>
  <si>
    <t xml:space="preserve">Прочие межбюджетные трансферты, передаваемые бюджетам </t>
  </si>
  <si>
    <t>000 2 02 40000 00 0000 150</t>
  </si>
  <si>
    <t>000 2 02 25 467 00 0000 150</t>
  </si>
  <si>
    <t>000 2 02 25 467 05 0000 150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</si>
  <si>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</si>
  <si>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человек.</t>
  </si>
  <si>
    <t>000 2 02 25 497 00 0000 150</t>
  </si>
  <si>
    <t>000 2 02 25 497 05 0000 150</t>
  </si>
  <si>
    <t>000 2 02 25 519 00 0000 150</t>
  </si>
  <si>
    <t>000 2 02 25 519 05 0000 150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</si>
  <si>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</si>
  <si>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</si>
  <si>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</si>
  <si>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</si>
  <si>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 бюджета муниципального образования Кимовский район по группам, подгруппам и статьям классификации доходов бюджетов Российской Федерации на 2023 год и на плановый период 2024 и 2025 годов</t>
  </si>
  <si>
    <t>"О бюджете муниципального образования Кимовский район на 2023 год и на плановый период 2024 и 2025 годов"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</si>
  <si>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</si>
  <si>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</si>
  <si>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</si>
  <si>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000 1 11 09080 05 0000 120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</si>
  <si>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</si>
  <si>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 xml:space="preserve">Плата за выбросы загрязняющих веществ в атмосферный воздух стационарными объектами 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</si>
  <si>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</si>
  <si>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</si>
  <si>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</si>
  <si>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</si>
  <si>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000 2 02 25 511 00 0000 150</t>
  </si>
  <si>
    <t>000 2 02 25 511 05 0000 150</t>
  </si>
  <si>
    <t>000 2 02 25 513 00 0000 150</t>
  </si>
  <si>
    <t>000 2 02 25 513 05 0000 150</t>
  </si>
  <si>
    <t>Субсидии бюджетам муниципальных районов на проведение комплексных кадастровых работ</t>
  </si>
  <si>
    <t>Субсидии бюджетам на проведение комплексных кадастровых работ</t>
  </si>
  <si>
    <t>Субсидии бюджетам муниципальных районов на развитие сети учреждений культурно-досугового типа</t>
  </si>
  <si>
    <t>Субсидии бюджетам на развитие сети учреждений культурно-досугового типа</t>
  </si>
  <si>
    <t>Субсидии бюджетам на реализацию мероприятий по обеспечению жильем молодых семей</t>
  </si>
  <si>
    <t>000 2 02 25 590 00 0000 150</t>
  </si>
  <si>
    <t>000 2 02 25 590 05 0000 150</t>
  </si>
  <si>
    <t>Субсидии бюджетам муниципальных районов на техническое оснащение муниципальных музеев</t>
  </si>
  <si>
    <t>Субсидии бюджетам на техническое оснащение муниципальных музеев</t>
  </si>
  <si>
    <t xml:space="preserve">Субвенции местным бюджетам на выполнение передаваемых полномочий субъектов Российской  Федерации 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</si>
  <si>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</si>
  <si>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000 2 02 25 172 00 0000 150</t>
  </si>
  <si>
    <t>000 2 02 25 172 05 0000 150</t>
  </si>
  <si>
    <t xml:space="preserve"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</si>
  <si>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</si>
  <si>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>000 2 02 25 213 00 0000 150</t>
  </si>
  <si>
    <t>000 2 02 25 213 05 0000 150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</si>
  <si>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</si>
  <si>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</si>
  <si>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</si>
  <si>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</si>
  <si>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 решению Собрания представителей муниципального образования Кимовский район</t>
  </si>
  <si>
    <t>от 09.12.2022   № 83-408</t>
  </si>
  <si>
    <t>"О внесении изменений и дополнений в решение Собрания представителей муниципального образования Кимовский район от 09.12.2022 № 83-408 "О бюджете муниципального образования Кимовский район на 2023 год и на плановый период 2024 и 2025 годов"</t>
  </si>
  <si>
    <t>000 2 02 25 576 00 0000 150</t>
  </si>
  <si>
    <t>000 2 02 25 576 05 0000 150</t>
  </si>
  <si>
    <t>Субсидии бюджетам на обеспечение комплексного развития сельских территорий</t>
  </si>
  <si>
    <t>Субсидии бюджетам муниципальных районовна обеспечение комплексного развития сельских территорий</t>
  </si>
  <si>
    <t>000 2 02 45179 00 0000 150</t>
  </si>
  <si>
    <t>000 2 02 45179 05 0000 150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</si>
  <si>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</si>
  <si>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</t>
  </si>
  <si>
    <t>000 2 02 25 599 00 0000 150</t>
  </si>
  <si>
    <t>000 2 02 25 599 05 0000 150</t>
  </si>
  <si>
    <t>Субсидии бюджетам на подготовку проектоп межевания земельных участков и на проведение кадастровых работ</t>
  </si>
  <si>
    <t>Субсидии бюджетам муниципальных районов на подготовку проектоп межевания земельных участков и на проведение кадастровых работ</t>
  </si>
  <si>
    <t>000 2 02 25116 05 0000 150</t>
  </si>
  <si>
    <t>000 2 02 25116 00 0000 150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</si>
  <si>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</si>
  <si>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</si>
  <si>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от 27.07.2023   № 93-472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</si>
</sst>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&quot;&quot;###,##0.0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8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89">
    <xf numFmtId="0" fontId="0" fillId="0" borderId="0" xfId="0"/>
    <xf numFmtId="0" fontId="2" fillId="0" borderId="0" xfId="7"/>
    <xf numFmtId="0" fontId="6" fillId="0" borderId="0" xfId="7" applyFont="1"/>
    <xf numFmtId="0" fontId="7" fillId="0" borderId="0" xfId="7" applyFont="1"/>
    <xf numFmtId="0" fontId="9" fillId="0" borderId="0" xfId="7" applyFont="1"/>
    <xf numFmtId="167" fontId="10" fillId="0" borderId="16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left" vertical="center" wrapText="1"/>
    </xf>
    <xf numFmtId="167" fontId="10" fillId="0" borderId="16" xfId="0" applyNumberFormat="1" applyFont="1" applyBorder="1" applyAlignment="1">
      <alignment horizontal="right" vertical="center" wrapText="1"/>
    </xf>
    <xf numFmtId="0" fontId="11" fillId="0" borderId="0" xfId="7" applyFont="1"/>
    <xf numFmtId="0" fontId="12" fillId="0" borderId="0" xfId="7" applyFont="1" applyProtection="1">
      <protection hidden="1"/>
    </xf>
    <xf numFmtId="164" fontId="12" fillId="0" borderId="0" xfId="3" applyFont="1" applyFill="1" applyAlignment="1" applyProtection="1">
      <alignment vertical="center" wrapText="1"/>
      <protection hidden="1"/>
    </xf>
    <xf numFmtId="0" fontId="11" fillId="0" borderId="0" xfId="9" applyFont="1" applyBorder="1" applyAlignment="1">
      <alignment horizontal="center" vertical="top" wrapText="1"/>
    </xf>
    <xf numFmtId="49" fontId="10" fillId="0" borderId="2" xfId="4" applyFont="1" applyFill="1" applyBorder="1" applyAlignment="1">
      <alignment horizontal="center" vertical="top"/>
    </xf>
    <xf numFmtId="49" fontId="11" fillId="0" borderId="2" xfId="5" applyFont="1" applyBorder="1" applyAlignment="1">
      <alignment horizontal="center" vertical="top" wrapText="1"/>
    </xf>
    <xf numFmtId="165" fontId="11" fillId="0" borderId="2" xfId="6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3" fillId="0" borderId="2" xfId="8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/>
    </xf>
    <xf numFmtId="49" fontId="10" fillId="0" borderId="2" xfId="8" applyFont="1" applyFill="1" applyBorder="1" applyAlignment="1">
      <alignment horizontal="center" vertical="center" wrapText="1"/>
    </xf>
    <xf numFmtId="0" fontId="11" fillId="0" borderId="2" xfId="9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vertical="center"/>
    </xf>
    <xf numFmtId="0" fontId="11" fillId="0" borderId="2" xfId="0" applyNumberFormat="1" applyFont="1" applyBorder="1" applyAlignment="1">
      <alignment vertical="top" wrapText="1"/>
    </xf>
    <xf numFmtId="4" fontId="11" fillId="0" borderId="2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top" wrapText="1"/>
    </xf>
    <xf numFmtId="0" fontId="11" fillId="0" borderId="2" xfId="0" applyFont="1" applyBorder="1" applyAlignment="1">
      <alignment vertical="top" wrapText="1"/>
    </xf>
    <xf numFmtId="4" fontId="12" fillId="0" borderId="2" xfId="0" applyNumberFormat="1" applyFont="1" applyFill="1" applyBorder="1" applyAlignment="1">
      <alignment vertical="center"/>
    </xf>
    <xf numFmtId="4" fontId="11" fillId="0" borderId="7" xfId="0" applyNumberFormat="1" applyFont="1" applyFill="1" applyBorder="1" applyAlignment="1">
      <alignment vertical="center"/>
    </xf>
    <xf numFmtId="0" fontId="11" fillId="0" borderId="6" xfId="0" applyNumberFormat="1" applyFont="1" applyBorder="1" applyAlignment="1">
      <alignment vertical="top" wrapText="1"/>
    </xf>
    <xf numFmtId="4" fontId="10" fillId="0" borderId="2" xfId="8" applyNumberFormat="1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2" xfId="9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2" xfId="9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/>
    </xf>
    <xf numFmtId="49" fontId="10" fillId="0" borderId="12" xfId="8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vertical="center"/>
    </xf>
    <xf numFmtId="0" fontId="11" fillId="0" borderId="2" xfId="9" applyFont="1" applyBorder="1" applyAlignment="1">
      <alignment horizontal="justify" vertical="top" wrapText="1"/>
    </xf>
    <xf numFmtId="4" fontId="10" fillId="0" borderId="2" xfId="2" applyNumberFormat="1" applyFont="1" applyFill="1" applyBorder="1" applyAlignment="1">
      <alignment horizontal="right" vertical="center"/>
    </xf>
    <xf numFmtId="4" fontId="13" fillId="0" borderId="2" xfId="2" applyNumberFormat="1" applyFont="1" applyFill="1" applyBorder="1" applyAlignment="1">
      <alignment horizontal="right" vertical="center"/>
    </xf>
    <xf numFmtId="0" fontId="11" fillId="0" borderId="2" xfId="9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left" vertical="center" wrapText="1"/>
    </xf>
    <xf numFmtId="167" fontId="10" fillId="0" borderId="14" xfId="0" applyNumberFormat="1" applyFont="1" applyBorder="1" applyAlignment="1">
      <alignment horizontal="left" vertical="top" wrapText="1"/>
    </xf>
    <xf numFmtId="167" fontId="10" fillId="0" borderId="14" xfId="0" applyNumberFormat="1" applyFont="1" applyBorder="1" applyAlignment="1">
      <alignment horizontal="left" wrapText="1"/>
    </xf>
    <xf numFmtId="0" fontId="11" fillId="0" borderId="6" xfId="9" applyFont="1" applyBorder="1" applyAlignment="1">
      <alignment horizontal="left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Fill="1" applyBorder="1" applyAlignment="1">
      <alignment horizontal="left" vertical="top" wrapText="1"/>
    </xf>
    <xf numFmtId="0" fontId="11" fillId="0" borderId="6" xfId="7" applyNumberFormat="1" applyFont="1" applyFill="1" applyBorder="1" applyAlignment="1" applyProtection="1">
      <alignment horizontal="left" wrapText="1"/>
      <protection hidden="1"/>
    </xf>
    <xf numFmtId="49" fontId="10" fillId="0" borderId="7" xfId="8" applyFont="1" applyFill="1" applyBorder="1" applyAlignment="1">
      <alignment horizontal="center" vertical="center" wrapText="1"/>
    </xf>
    <xf numFmtId="0" fontId="11" fillId="0" borderId="8" xfId="7" applyNumberFormat="1" applyFont="1" applyFill="1" applyBorder="1" applyAlignment="1" applyProtection="1">
      <alignment horizontal="left" wrapText="1"/>
      <protection hidden="1"/>
    </xf>
    <xf numFmtId="4" fontId="11" fillId="0" borderId="7" xfId="0" applyNumberFormat="1" applyFont="1" applyBorder="1" applyAlignment="1">
      <alignment vertical="center"/>
    </xf>
    <xf numFmtId="0" fontId="11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4" fontId="12" fillId="0" borderId="10" xfId="0" applyNumberFormat="1" applyFont="1" applyBorder="1" applyAlignment="1">
      <alignment vertical="center"/>
    </xf>
    <xf numFmtId="4" fontId="12" fillId="0" borderId="11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6" fontId="12" fillId="0" borderId="4" xfId="0" applyNumberFormat="1" applyFont="1" applyBorder="1" applyAlignment="1">
      <alignment vertical="center"/>
    </xf>
    <xf numFmtId="166" fontId="12" fillId="0" borderId="5" xfId="0" applyNumberFormat="1" applyFont="1" applyBorder="1" applyAlignment="1">
      <alignment vertical="center"/>
    </xf>
    <xf numFmtId="0" fontId="11" fillId="0" borderId="13" xfId="7" applyFont="1" applyBorder="1"/>
    <xf numFmtId="0" fontId="12" fillId="0" borderId="0" xfId="7" applyFont="1"/>
    <xf numFmtId="167" fontId="10" fillId="0" borderId="17" xfId="0" applyNumberFormat="1" applyFont="1" applyBorder="1" applyAlignment="1">
      <alignment horizontal="left" vertical="top" wrapText="1"/>
    </xf>
    <xf numFmtId="0" fontId="12" fillId="0" borderId="6" xfId="9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 wrapText="1"/>
    </xf>
    <xf numFmtId="167" fontId="10" fillId="0" borderId="19" xfId="0" applyNumberFormat="1" applyFont="1" applyBorder="1" applyAlignment="1">
      <alignment horizontal="left" vertical="center" wrapText="1"/>
    </xf>
    <xf numFmtId="0" fontId="12" fillId="0" borderId="2" xfId="9" applyFont="1" applyBorder="1" applyAlignment="1">
      <alignment horizontal="justify" vertical="center" wrapText="1"/>
    </xf>
    <xf numFmtId="0" fontId="11" fillId="0" borderId="15" xfId="0" applyNumberFormat="1" applyFont="1" applyBorder="1" applyAlignment="1">
      <alignment vertical="top" wrapText="1"/>
    </xf>
    <xf numFmtId="167" fontId="10" fillId="0" borderId="17" xfId="0" applyNumberFormat="1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left" vertical="center" wrapText="1"/>
    </xf>
    <xf numFmtId="167" fontId="10" fillId="0" borderId="18" xfId="0" applyNumberFormat="1" applyFont="1" applyBorder="1" applyAlignment="1">
      <alignment horizontal="right" vertical="center" wrapText="1"/>
    </xf>
    <xf numFmtId="167" fontId="10" fillId="0" borderId="2" xfId="0" applyNumberFormat="1" applyFont="1" applyBorder="1" applyAlignment="1">
      <alignment horizontal="left" vertical="center" wrapText="1"/>
    </xf>
    <xf numFmtId="167" fontId="10" fillId="0" borderId="2" xfId="0" applyNumberFormat="1" applyFont="1" applyBorder="1" applyAlignment="1">
      <alignment horizontal="right" vertical="center" wrapText="1"/>
    </xf>
    <xf numFmtId="167" fontId="10" fillId="0" borderId="19" xfId="0" applyNumberFormat="1" applyFont="1" applyBorder="1" applyAlignment="1">
      <alignment horizontal="right" vertical="center" wrapText="1"/>
    </xf>
    <xf numFmtId="0" fontId="14" fillId="0" borderId="20" xfId="0" applyNumberFormat="1" applyFont="1" applyBorder="1" applyAlignment="1">
      <alignment vertical="top" wrapText="1"/>
    </xf>
    <xf numFmtId="0" fontId="14" fillId="0" borderId="20" xfId="0" applyNumberFormat="1" applyFont="1" applyBorder="1" applyAlignment="1">
      <alignment horizontal="left" vertical="top" wrapText="1"/>
    </xf>
    <xf numFmtId="0" fontId="2" fillId="0" borderId="2" xfId="7" applyBorder="1" applyAlignment="1">
      <alignment horizontal="center"/>
    </xf>
    <xf numFmtId="0" fontId="12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1" fillId="0" borderId="0" xfId="7" applyFont="1" applyAlignment="1">
      <alignment horizontal="center"/>
    </xf>
    <xf numFmtId="0" fontId="11" fillId="0" borderId="0" xfId="7" applyFont="1" applyAlignment="1">
      <alignment horizontal="center" vertical="top" wrapText="1"/>
    </xf>
    <xf numFmtId="0" fontId="12" fillId="0" borderId="0" xfId="7" applyFont="1" applyAlignment="1">
      <alignment horizontal="center" vertical="top" wrapText="1"/>
    </xf>
  </cellXfs>
  <cellStyles count="10">
    <cellStyle name="Normal" xfId="1"/>
    <cellStyle name="Данные (только для чтения)" xfId="2"/>
    <cellStyle name="Денежный" xfId="3" builtinId="4"/>
    <cellStyle name="Заголовки полей" xfId="4"/>
    <cellStyle name="Заголовки полей [печать]" xfId="5"/>
    <cellStyle name="Заголовок показателя [печать]" xfId="6"/>
    <cellStyle name="Обычный" xfId="0" builtinId="0"/>
    <cellStyle name="Обычный_tmp" xfId="7"/>
    <cellStyle name="Свойства элементов измерения" xfId="8"/>
    <cellStyle name="Элементы осей [печать]" xfId="9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5"/>
  <sheetViews>
    <sheetView tabSelected="1" view="pageBreakPreview" zoomScale="60" zoomScaleNormal="70" workbookViewId="0">
      <selection activeCell="C3" sqref="C3:E3"/>
    </sheetView>
  </sheetViews>
  <sheetFormatPr defaultColWidth="9.140625" defaultRowHeight="12.75"/>
  <cols>
    <col min="1" max="1" width="36.28515625" style="2" customWidth="1"/>
    <col min="2" max="2" width="57.5703125" style="2" customWidth="1"/>
    <col min="3" max="3" width="23.140625" style="2" customWidth="1"/>
    <col min="4" max="4" width="22.85546875" style="2" customWidth="1"/>
    <col min="5" max="5" width="24.28515625" style="2" customWidth="1"/>
    <col min="6" max="6" width="17.7109375" style="1" customWidth="1"/>
    <col min="7" max="7" width="16.28515625" style="1" hidden="1" customWidth="1"/>
    <col min="8" max="10" width="16.5703125" style="1" hidden="1" customWidth="1"/>
    <col min="11" max="13" width="16" style="1" hidden="1" customWidth="1"/>
    <col min="14" max="14" width="14.140625" style="1" hidden="1" customWidth="1"/>
    <col min="15" max="15" width="15.28515625" style="1" hidden="1" customWidth="1"/>
    <col min="16" max="16384" width="9.140625" style="1"/>
  </cols>
  <sheetData>
    <row r="1" spans="1:5" ht="18.75">
      <c r="C1" s="86" t="s">
        <v>305</v>
      </c>
      <c r="D1" s="86"/>
      <c r="E1" s="86"/>
    </row>
    <row r="2" spans="1:5" ht="40.15" customHeight="1">
      <c r="C2" s="87" t="s">
        <v>364</v>
      </c>
      <c r="D2" s="87"/>
      <c r="E2" s="87"/>
    </row>
    <row r="3" spans="1:5" ht="18.75">
      <c r="C3" s="86" t="s">
        <v>383</v>
      </c>
      <c r="D3" s="86"/>
      <c r="E3" s="86"/>
    </row>
    <row r="4" spans="1:5" ht="112.15" customHeight="1">
      <c r="C4" s="87" t="s">
        <v>366</v>
      </c>
      <c r="D4" s="87"/>
      <c r="E4" s="87"/>
    </row>
    <row r="7" spans="1:5" ht="27.75" customHeight="1">
      <c r="A7" s="8"/>
      <c r="B7" s="8"/>
      <c r="C7" s="86" t="s">
        <v>305</v>
      </c>
      <c r="D7" s="86"/>
      <c r="E7" s="86"/>
    </row>
    <row r="8" spans="1:5" ht="39.6" customHeight="1">
      <c r="A8" s="8"/>
      <c r="B8" s="8"/>
      <c r="C8" s="87" t="s">
        <v>364</v>
      </c>
      <c r="D8" s="87"/>
      <c r="E8" s="87"/>
    </row>
    <row r="9" spans="1:5" ht="18" customHeight="1">
      <c r="A9" s="8"/>
      <c r="B9" s="8"/>
      <c r="C9" s="86" t="s">
        <v>365</v>
      </c>
      <c r="D9" s="86"/>
      <c r="E9" s="86"/>
    </row>
    <row r="10" spans="1:5" ht="54.6" customHeight="1">
      <c r="A10" s="8"/>
      <c r="B10" s="8"/>
      <c r="C10" s="87" t="s">
        <v>328</v>
      </c>
      <c r="D10" s="87"/>
      <c r="E10" s="87"/>
    </row>
    <row r="11" spans="1:5" ht="37.15" customHeight="1">
      <c r="A11" s="8"/>
      <c r="B11" s="8"/>
      <c r="C11" s="8"/>
      <c r="D11" s="8"/>
      <c r="E11" s="8"/>
    </row>
    <row r="12" spans="1:5" ht="37.9" customHeight="1">
      <c r="A12" s="88" t="s">
        <v>327</v>
      </c>
      <c r="B12" s="88"/>
      <c r="C12" s="88"/>
      <c r="D12" s="88"/>
      <c r="E12" s="88"/>
    </row>
    <row r="13" spans="1:5" ht="15.75" customHeight="1">
      <c r="A13" s="9"/>
      <c r="B13" s="9"/>
      <c r="C13" s="9"/>
      <c r="D13" s="9"/>
      <c r="E13" s="9"/>
    </row>
    <row r="14" spans="1:5" ht="19.5" customHeight="1">
      <c r="A14" s="10"/>
      <c r="B14" s="10"/>
      <c r="C14" s="10"/>
      <c r="D14" s="10"/>
      <c r="E14" s="11" t="s">
        <v>258</v>
      </c>
    </row>
    <row r="15" spans="1:5" ht="21" customHeight="1">
      <c r="A15" s="12" t="s">
        <v>63</v>
      </c>
      <c r="B15" s="13" t="s">
        <v>109</v>
      </c>
      <c r="C15" s="14" t="s">
        <v>233</v>
      </c>
      <c r="D15" s="14" t="s">
        <v>271</v>
      </c>
      <c r="E15" s="14" t="s">
        <v>329</v>
      </c>
    </row>
    <row r="16" spans="1:5" ht="18.75">
      <c r="A16" s="15">
        <v>1</v>
      </c>
      <c r="B16" s="15">
        <v>2</v>
      </c>
      <c r="C16" s="16">
        <v>3</v>
      </c>
      <c r="D16" s="16">
        <v>4</v>
      </c>
      <c r="E16" s="16">
        <v>5</v>
      </c>
    </row>
    <row r="17" spans="1:5" ht="34.5" customHeight="1">
      <c r="A17" s="17" t="s">
        <v>114</v>
      </c>
      <c r="B17" s="18" t="s">
        <v>115</v>
      </c>
      <c r="C17" s="19">
        <f>+C18+C25+C35+C46+C50+C55+C69+C77+C84+C92+C121</f>
        <v>360327864.38999999</v>
      </c>
      <c r="D17" s="19">
        <f>+D18+D25+D35+D46+D50+D55+D69+D77+D84+D92</f>
        <v>365832460.08999997</v>
      </c>
      <c r="E17" s="19">
        <f>+E18+E25+E35+E46+E50+E55+E69+E77+E84+E92</f>
        <v>381250753.47999996</v>
      </c>
    </row>
    <row r="18" spans="1:5" ht="25.9" customHeight="1">
      <c r="A18" s="17" t="s">
        <v>116</v>
      </c>
      <c r="B18" s="18" t="s">
        <v>117</v>
      </c>
      <c r="C18" s="19">
        <f>+C19</f>
        <v>112524205.22000001</v>
      </c>
      <c r="D18" s="19">
        <f t="shared" ref="D18:E18" si="0">+D19</f>
        <v>117024683.38</v>
      </c>
      <c r="E18" s="19">
        <f t="shared" si="0"/>
        <v>121715106.06999999</v>
      </c>
    </row>
    <row r="19" spans="1:5" ht="30" customHeight="1">
      <c r="A19" s="20" t="s">
        <v>0</v>
      </c>
      <c r="B19" s="21" t="s">
        <v>1</v>
      </c>
      <c r="C19" s="22">
        <f>SUM(C20:C24)</f>
        <v>112524205.22000001</v>
      </c>
      <c r="D19" s="22">
        <f t="shared" ref="D19:E19" si="1">SUM(D20:D24)</f>
        <v>117024683.38</v>
      </c>
      <c r="E19" s="22">
        <f t="shared" si="1"/>
        <v>121715106.06999999</v>
      </c>
    </row>
    <row r="20" spans="1:5" ht="117" customHeight="1">
      <c r="A20" s="20" t="s">
        <v>2</v>
      </c>
      <c r="B20" s="23" t="s">
        <v>203</v>
      </c>
      <c r="C20" s="24">
        <v>102976598.42</v>
      </c>
      <c r="D20" s="24">
        <v>107049635.08</v>
      </c>
      <c r="E20" s="24">
        <v>111298992.44</v>
      </c>
    </row>
    <row r="21" spans="1:5" ht="174" customHeight="1">
      <c r="A21" s="20" t="s">
        <v>3</v>
      </c>
      <c r="B21" s="25" t="s">
        <v>130</v>
      </c>
      <c r="C21" s="24">
        <v>1480202.29</v>
      </c>
      <c r="D21" s="24">
        <v>1586776.85</v>
      </c>
      <c r="E21" s="24">
        <v>1699438.01</v>
      </c>
    </row>
    <row r="22" spans="1:5" ht="79.5" customHeight="1">
      <c r="A22" s="20" t="s">
        <v>68</v>
      </c>
      <c r="B22" s="26" t="s">
        <v>69</v>
      </c>
      <c r="C22" s="24">
        <v>1093384.8999999999</v>
      </c>
      <c r="D22" s="24">
        <v>1142587.22</v>
      </c>
      <c r="E22" s="24">
        <v>1188290.71</v>
      </c>
    </row>
    <row r="23" spans="1:5" ht="137.25" customHeight="1">
      <c r="A23" s="20" t="s">
        <v>4</v>
      </c>
      <c r="B23" s="23" t="s">
        <v>204</v>
      </c>
      <c r="C23" s="24">
        <v>5513400</v>
      </c>
      <c r="D23" s="24">
        <v>5679900</v>
      </c>
      <c r="E23" s="24">
        <v>5851430</v>
      </c>
    </row>
    <row r="24" spans="1:5" ht="157.5" customHeight="1">
      <c r="A24" s="20" t="s">
        <v>272</v>
      </c>
      <c r="B24" s="25" t="s">
        <v>273</v>
      </c>
      <c r="C24" s="24">
        <v>1460619.61</v>
      </c>
      <c r="D24" s="24">
        <v>1565784.23</v>
      </c>
      <c r="E24" s="24">
        <v>1676954.91</v>
      </c>
    </row>
    <row r="25" spans="1:5" ht="58.15" customHeight="1">
      <c r="A25" s="17" t="s">
        <v>5</v>
      </c>
      <c r="B25" s="18" t="s">
        <v>6</v>
      </c>
      <c r="C25" s="27">
        <f>+C26</f>
        <v>101326257.34999999</v>
      </c>
      <c r="D25" s="27">
        <f>+D26</f>
        <v>97548907.219999999</v>
      </c>
      <c r="E25" s="27">
        <f>+E26</f>
        <v>102871644.62</v>
      </c>
    </row>
    <row r="26" spans="1:5" ht="57.6" customHeight="1">
      <c r="A26" s="20" t="s">
        <v>7</v>
      </c>
      <c r="B26" s="21" t="s">
        <v>8</v>
      </c>
      <c r="C26" s="24">
        <f>SUM(C27+C29+C31+C33)</f>
        <v>101326257.34999999</v>
      </c>
      <c r="D26" s="24">
        <f t="shared" ref="D26:E26" si="2">SUM(D27+D29+D31+D33)</f>
        <v>97548907.219999999</v>
      </c>
      <c r="E26" s="24">
        <f t="shared" si="2"/>
        <v>102871644.62</v>
      </c>
    </row>
    <row r="27" spans="1:5" ht="115.5" customHeight="1">
      <c r="A27" s="20" t="s">
        <v>91</v>
      </c>
      <c r="B27" s="26" t="s">
        <v>92</v>
      </c>
      <c r="C27" s="24">
        <f>SUM(C28)</f>
        <v>52171020</v>
      </c>
      <c r="D27" s="24">
        <f t="shared" ref="D27:E27" si="3">SUM(D28)</f>
        <v>46538892.890000001</v>
      </c>
      <c r="E27" s="24">
        <f t="shared" si="3"/>
        <v>49198890.049999997</v>
      </c>
    </row>
    <row r="28" spans="1:5" ht="191.25" customHeight="1">
      <c r="A28" s="20" t="s">
        <v>205</v>
      </c>
      <c r="B28" s="23" t="s">
        <v>274</v>
      </c>
      <c r="C28" s="24">
        <v>52171020</v>
      </c>
      <c r="D28" s="24">
        <v>46538892.890000001</v>
      </c>
      <c r="E28" s="24">
        <v>49198890.049999997</v>
      </c>
    </row>
    <row r="29" spans="1:5" ht="133.5" customHeight="1">
      <c r="A29" s="20" t="s">
        <v>93</v>
      </c>
      <c r="B29" s="25" t="s">
        <v>94</v>
      </c>
      <c r="C29" s="28">
        <f>SUM(C30)</f>
        <v>298157.34000000003</v>
      </c>
      <c r="D29" s="28">
        <f t="shared" ref="D29:E29" si="4">SUM(D30)</f>
        <v>317905.09999999998</v>
      </c>
      <c r="E29" s="28">
        <f t="shared" si="4"/>
        <v>327308.17</v>
      </c>
    </row>
    <row r="30" spans="1:5" ht="210.75" customHeight="1">
      <c r="A30" s="20" t="s">
        <v>206</v>
      </c>
      <c r="B30" s="29" t="s">
        <v>275</v>
      </c>
      <c r="C30" s="24">
        <v>298157.34000000003</v>
      </c>
      <c r="D30" s="24">
        <v>317905.09999999998</v>
      </c>
      <c r="E30" s="24">
        <v>327308.17</v>
      </c>
    </row>
    <row r="31" spans="1:5" ht="117.75" customHeight="1">
      <c r="A31" s="30" t="s">
        <v>95</v>
      </c>
      <c r="B31" s="26" t="s">
        <v>96</v>
      </c>
      <c r="C31" s="24">
        <f>SUM(C32)</f>
        <v>56248690.009999998</v>
      </c>
      <c r="D31" s="24">
        <f t="shared" ref="D31:E31" si="5">SUM(D32)</f>
        <v>56786976.789999999</v>
      </c>
      <c r="E31" s="24">
        <f t="shared" si="5"/>
        <v>59403948.399999999</v>
      </c>
    </row>
    <row r="32" spans="1:5" ht="190.5" customHeight="1">
      <c r="A32" s="30" t="s">
        <v>207</v>
      </c>
      <c r="B32" s="23" t="s">
        <v>276</v>
      </c>
      <c r="C32" s="24">
        <v>56248690.009999998</v>
      </c>
      <c r="D32" s="24">
        <v>56786976.789999999</v>
      </c>
      <c r="E32" s="24">
        <v>59403948.399999999</v>
      </c>
    </row>
    <row r="33" spans="1:5" ht="118.5" customHeight="1">
      <c r="A33" s="30" t="s">
        <v>97</v>
      </c>
      <c r="B33" s="26" t="s">
        <v>98</v>
      </c>
      <c r="C33" s="24">
        <f>SUM(C34)</f>
        <v>-7391610</v>
      </c>
      <c r="D33" s="24">
        <f t="shared" ref="D33:E33" si="6">SUM(D34)</f>
        <v>-6094867.5599999996</v>
      </c>
      <c r="E33" s="24">
        <f t="shared" si="6"/>
        <v>-6058502</v>
      </c>
    </row>
    <row r="34" spans="1:5" ht="192.75" customHeight="1">
      <c r="A34" s="30" t="s">
        <v>208</v>
      </c>
      <c r="B34" s="25" t="s">
        <v>277</v>
      </c>
      <c r="C34" s="24">
        <v>-7391610</v>
      </c>
      <c r="D34" s="24">
        <v>-6094867.5599999996</v>
      </c>
      <c r="E34" s="24">
        <v>-6058502</v>
      </c>
    </row>
    <row r="35" spans="1:5" ht="25.5" customHeight="1">
      <c r="A35" s="17" t="s">
        <v>9</v>
      </c>
      <c r="B35" s="31" t="s">
        <v>10</v>
      </c>
      <c r="C35" s="27">
        <f>SUM(C36,C41,C43,C45)</f>
        <v>81494078.730000019</v>
      </c>
      <c r="D35" s="27">
        <f t="shared" ref="D35:E35" si="7">SUM(D36,D41,D43,D45)</f>
        <v>84872876.770000011</v>
      </c>
      <c r="E35" s="27">
        <f t="shared" si="7"/>
        <v>88009804.069999993</v>
      </c>
    </row>
    <row r="36" spans="1:5" ht="37.5" customHeight="1">
      <c r="A36" s="20" t="s">
        <v>56</v>
      </c>
      <c r="B36" s="26" t="s">
        <v>128</v>
      </c>
      <c r="C36" s="24">
        <f>SUM(C37+C39)</f>
        <v>74642474.300000012</v>
      </c>
      <c r="D36" s="24">
        <f>SUM(D37+D39)</f>
        <v>78001385.650000006</v>
      </c>
      <c r="E36" s="24">
        <f>SUM(E37+E39)</f>
        <v>81121441.079999998</v>
      </c>
    </row>
    <row r="37" spans="1:5" ht="57" customHeight="1">
      <c r="A37" s="20" t="s">
        <v>64</v>
      </c>
      <c r="B37" s="32" t="s">
        <v>131</v>
      </c>
      <c r="C37" s="24">
        <f>SUM(C38)</f>
        <v>52906430.840000004</v>
      </c>
      <c r="D37" s="24">
        <f>SUM(D38)</f>
        <v>55287220.229999997</v>
      </c>
      <c r="E37" s="24">
        <f>SUM(E38)</f>
        <v>57498709.039999999</v>
      </c>
    </row>
    <row r="38" spans="1:5" ht="60" customHeight="1">
      <c r="A38" s="20" t="s">
        <v>70</v>
      </c>
      <c r="B38" s="26" t="s">
        <v>131</v>
      </c>
      <c r="C38" s="24">
        <v>52906430.840000004</v>
      </c>
      <c r="D38" s="24">
        <v>55287220.229999997</v>
      </c>
      <c r="E38" s="24">
        <v>57498709.039999999</v>
      </c>
    </row>
    <row r="39" spans="1:5" ht="73.5" customHeight="1">
      <c r="A39" s="20" t="s">
        <v>65</v>
      </c>
      <c r="B39" s="26" t="s">
        <v>129</v>
      </c>
      <c r="C39" s="24">
        <f>SUM(C40)</f>
        <v>21736043.460000001</v>
      </c>
      <c r="D39" s="24">
        <f>SUM(D40)</f>
        <v>22714165.420000002</v>
      </c>
      <c r="E39" s="24">
        <f>SUM(E40)</f>
        <v>23622732.039999999</v>
      </c>
    </row>
    <row r="40" spans="1:5" ht="112.5" customHeight="1">
      <c r="A40" s="20" t="s">
        <v>71</v>
      </c>
      <c r="B40" s="33" t="s">
        <v>132</v>
      </c>
      <c r="C40" s="24">
        <v>21736043.460000001</v>
      </c>
      <c r="D40" s="24">
        <v>22714165.420000002</v>
      </c>
      <c r="E40" s="24">
        <v>23622732.039999999</v>
      </c>
    </row>
    <row r="41" spans="1:5" ht="26.25" customHeight="1">
      <c r="A41" s="20" t="s">
        <v>11</v>
      </c>
      <c r="B41" s="34" t="s">
        <v>12</v>
      </c>
      <c r="C41" s="24">
        <f>SUM(C42)</f>
        <v>1988669.25</v>
      </c>
      <c r="D41" s="24">
        <f>SUM(D42)</f>
        <v>2008555.94</v>
      </c>
      <c r="E41" s="24">
        <f>SUM(E42)</f>
        <v>2025427.81</v>
      </c>
    </row>
    <row r="42" spans="1:5" ht="24" customHeight="1">
      <c r="A42" s="20" t="s">
        <v>72</v>
      </c>
      <c r="B42" s="34" t="s">
        <v>12</v>
      </c>
      <c r="C42" s="24">
        <v>1988669.25</v>
      </c>
      <c r="D42" s="24">
        <v>2008555.94</v>
      </c>
      <c r="E42" s="24">
        <v>2025427.81</v>
      </c>
    </row>
    <row r="43" spans="1:5" ht="42.75" customHeight="1">
      <c r="A43" s="20" t="s">
        <v>78</v>
      </c>
      <c r="B43" s="26" t="s">
        <v>46</v>
      </c>
      <c r="C43" s="24">
        <f>SUM(C44)</f>
        <v>4862935.18</v>
      </c>
      <c r="D43" s="24">
        <f>SUM(D44)</f>
        <v>4862935.18</v>
      </c>
      <c r="E43" s="24">
        <f>SUM(E44)</f>
        <v>4862935.18</v>
      </c>
    </row>
    <row r="44" spans="1:5" ht="74.25" customHeight="1">
      <c r="A44" s="20" t="s">
        <v>79</v>
      </c>
      <c r="B44" s="26" t="s">
        <v>209</v>
      </c>
      <c r="C44" s="24">
        <v>4862935.18</v>
      </c>
      <c r="D44" s="24">
        <v>4862935.18</v>
      </c>
      <c r="E44" s="24">
        <v>4862935.18</v>
      </c>
    </row>
    <row r="45" spans="1:5" ht="27.75" customHeight="1">
      <c r="A45" s="20" t="s">
        <v>288</v>
      </c>
      <c r="B45" s="32" t="s">
        <v>287</v>
      </c>
      <c r="C45" s="24"/>
      <c r="D45" s="24"/>
      <c r="E45" s="24"/>
    </row>
    <row r="46" spans="1:5" ht="18.75">
      <c r="A46" s="17" t="s">
        <v>13</v>
      </c>
      <c r="B46" s="18" t="s">
        <v>14</v>
      </c>
      <c r="C46" s="27">
        <f>+C47</f>
        <v>17104180</v>
      </c>
      <c r="D46" s="27">
        <f>+D47</f>
        <v>17323110</v>
      </c>
      <c r="E46" s="27">
        <f>+E47</f>
        <v>17544850</v>
      </c>
    </row>
    <row r="47" spans="1:5" ht="18.75">
      <c r="A47" s="20" t="s">
        <v>15</v>
      </c>
      <c r="B47" s="34" t="s">
        <v>16</v>
      </c>
      <c r="C47" s="24">
        <f>+C48+C49</f>
        <v>17104180</v>
      </c>
      <c r="D47" s="24">
        <f>+D48+D49</f>
        <v>17323110</v>
      </c>
      <c r="E47" s="24">
        <f>+E48+E49</f>
        <v>17544850</v>
      </c>
    </row>
    <row r="48" spans="1:5" ht="57" customHeight="1">
      <c r="A48" s="20" t="s">
        <v>17</v>
      </c>
      <c r="B48" s="34" t="s">
        <v>18</v>
      </c>
      <c r="C48" s="24">
        <v>17104180</v>
      </c>
      <c r="D48" s="24">
        <v>17323110</v>
      </c>
      <c r="E48" s="24">
        <v>17544850</v>
      </c>
    </row>
    <row r="49" spans="1:5" ht="56.25" hidden="1">
      <c r="A49" s="20" t="s">
        <v>19</v>
      </c>
      <c r="B49" s="34" t="s">
        <v>20</v>
      </c>
      <c r="C49" s="24"/>
      <c r="D49" s="24"/>
      <c r="E49" s="24"/>
    </row>
    <row r="50" spans="1:5" ht="22.15" customHeight="1">
      <c r="A50" s="17" t="s">
        <v>21</v>
      </c>
      <c r="B50" s="18" t="s">
        <v>22</v>
      </c>
      <c r="C50" s="27">
        <f>SUM(C51+C53)</f>
        <v>5443200</v>
      </c>
      <c r="D50" s="27">
        <f>SUM(D51+D53)</f>
        <v>5649750</v>
      </c>
      <c r="E50" s="27">
        <f>SUM(E51+E53)</f>
        <v>5863540</v>
      </c>
    </row>
    <row r="51" spans="1:5" ht="57" customHeight="1">
      <c r="A51" s="20" t="s">
        <v>73</v>
      </c>
      <c r="B51" s="35" t="s">
        <v>74</v>
      </c>
      <c r="C51" s="24">
        <f>SUM(C52)</f>
        <v>5443200</v>
      </c>
      <c r="D51" s="24">
        <f>SUM(D52)</f>
        <v>5649750</v>
      </c>
      <c r="E51" s="24">
        <f>SUM(E52)</f>
        <v>5863540</v>
      </c>
    </row>
    <row r="52" spans="1:5" ht="84" customHeight="1">
      <c r="A52" s="20" t="s">
        <v>66</v>
      </c>
      <c r="B52" s="33" t="s">
        <v>133</v>
      </c>
      <c r="C52" s="24">
        <v>5443200</v>
      </c>
      <c r="D52" s="24">
        <v>5649750</v>
      </c>
      <c r="E52" s="24">
        <v>5863540</v>
      </c>
    </row>
    <row r="53" spans="1:5" ht="54.6" hidden="1" customHeight="1">
      <c r="A53" s="20" t="s">
        <v>23</v>
      </c>
      <c r="B53" s="26" t="s">
        <v>24</v>
      </c>
      <c r="C53" s="24">
        <f>SUM(C54)</f>
        <v>0</v>
      </c>
      <c r="D53" s="24">
        <f>SUM(D54)</f>
        <v>0</v>
      </c>
      <c r="E53" s="24">
        <f>SUM(E54)</f>
        <v>0</v>
      </c>
    </row>
    <row r="54" spans="1:5" ht="39" hidden="1" customHeight="1">
      <c r="A54" s="20" t="s">
        <v>75</v>
      </c>
      <c r="B54" s="32" t="s">
        <v>134</v>
      </c>
      <c r="C54" s="24"/>
      <c r="D54" s="24"/>
      <c r="E54" s="24"/>
    </row>
    <row r="55" spans="1:5" ht="80.25" customHeight="1">
      <c r="A55" s="17" t="s">
        <v>27</v>
      </c>
      <c r="B55" s="31" t="s">
        <v>28</v>
      </c>
      <c r="C55" s="27">
        <f>+C56+C58+C66</f>
        <v>8250000</v>
      </c>
      <c r="D55" s="27">
        <f t="shared" ref="D55:E55" si="8">+D56+D58+D66</f>
        <v>8211800</v>
      </c>
      <c r="E55" s="27">
        <f t="shared" si="8"/>
        <v>8174100</v>
      </c>
    </row>
    <row r="56" spans="1:5" ht="34.9" hidden="1" customHeight="1">
      <c r="A56" s="20" t="s">
        <v>29</v>
      </c>
      <c r="B56" s="34" t="s">
        <v>30</v>
      </c>
      <c r="C56" s="24">
        <f>+C57</f>
        <v>0</v>
      </c>
      <c r="D56" s="24">
        <f>+D57</f>
        <v>0</v>
      </c>
      <c r="E56" s="24">
        <f>+E57</f>
        <v>0</v>
      </c>
    </row>
    <row r="57" spans="1:5" ht="55.9" hidden="1" customHeight="1">
      <c r="A57" s="20" t="s">
        <v>99</v>
      </c>
      <c r="B57" s="34" t="s">
        <v>135</v>
      </c>
      <c r="C57" s="24"/>
      <c r="D57" s="24"/>
      <c r="E57" s="24"/>
    </row>
    <row r="58" spans="1:5" ht="149.25" customHeight="1">
      <c r="A58" s="20" t="s">
        <v>31</v>
      </c>
      <c r="B58" s="25" t="s">
        <v>76</v>
      </c>
      <c r="C58" s="24">
        <f>+C59+C62+C64</f>
        <v>7750000</v>
      </c>
      <c r="D58" s="24">
        <f t="shared" ref="D58:E58" si="9">+D59+D62+D64</f>
        <v>7711800</v>
      </c>
      <c r="E58" s="24">
        <f t="shared" si="9"/>
        <v>7674100</v>
      </c>
    </row>
    <row r="59" spans="1:5" ht="117" customHeight="1">
      <c r="A59" s="20" t="s">
        <v>32</v>
      </c>
      <c r="B59" s="26" t="s">
        <v>33</v>
      </c>
      <c r="C59" s="24">
        <f>SUM(C60:C61)</f>
        <v>6810600</v>
      </c>
      <c r="D59" s="24">
        <f t="shared" ref="D59:E59" si="10">SUM(D60:D61)</f>
        <v>6772400</v>
      </c>
      <c r="E59" s="24">
        <f t="shared" si="10"/>
        <v>6734700</v>
      </c>
    </row>
    <row r="60" spans="1:5" ht="154.5" customHeight="1">
      <c r="A60" s="20" t="s">
        <v>137</v>
      </c>
      <c r="B60" s="23" t="s">
        <v>136</v>
      </c>
      <c r="C60" s="24">
        <v>4250100</v>
      </c>
      <c r="D60" s="24">
        <v>4211900</v>
      </c>
      <c r="E60" s="24">
        <v>4174200</v>
      </c>
    </row>
    <row r="61" spans="1:5" ht="138.75" customHeight="1">
      <c r="A61" s="20" t="s">
        <v>121</v>
      </c>
      <c r="B61" s="25" t="s">
        <v>122</v>
      </c>
      <c r="C61" s="24">
        <v>2560500</v>
      </c>
      <c r="D61" s="24">
        <v>2560500</v>
      </c>
      <c r="E61" s="24">
        <v>2560500</v>
      </c>
    </row>
    <row r="62" spans="1:5" ht="149.25" customHeight="1">
      <c r="A62" s="20" t="s">
        <v>34</v>
      </c>
      <c r="B62" s="23" t="s">
        <v>278</v>
      </c>
      <c r="C62" s="24">
        <f>SUM(C63)</f>
        <v>12800</v>
      </c>
      <c r="D62" s="24">
        <f>SUM(D63)</f>
        <v>12800</v>
      </c>
      <c r="E62" s="24">
        <f>SUM(E63)</f>
        <v>12800</v>
      </c>
    </row>
    <row r="63" spans="1:5" ht="114.75" customHeight="1">
      <c r="A63" s="20" t="s">
        <v>67</v>
      </c>
      <c r="B63" s="32" t="s">
        <v>138</v>
      </c>
      <c r="C63" s="24">
        <v>12800</v>
      </c>
      <c r="D63" s="24">
        <v>12800</v>
      </c>
      <c r="E63" s="24">
        <v>12800</v>
      </c>
    </row>
    <row r="64" spans="1:5" ht="81" customHeight="1">
      <c r="A64" s="20" t="s">
        <v>80</v>
      </c>
      <c r="B64" s="26" t="s">
        <v>81</v>
      </c>
      <c r="C64" s="24">
        <f>+C65</f>
        <v>926600</v>
      </c>
      <c r="D64" s="24">
        <f>+D65</f>
        <v>926600</v>
      </c>
      <c r="E64" s="24">
        <f>+E65</f>
        <v>926600</v>
      </c>
    </row>
    <row r="65" spans="1:5" ht="55.9" customHeight="1">
      <c r="A65" s="20" t="s">
        <v>82</v>
      </c>
      <c r="B65" s="26" t="s">
        <v>47</v>
      </c>
      <c r="C65" s="24">
        <v>926600</v>
      </c>
      <c r="D65" s="24">
        <v>926600</v>
      </c>
      <c r="E65" s="24">
        <v>926600</v>
      </c>
    </row>
    <row r="66" spans="1:5" ht="140.25" customHeight="1">
      <c r="A66" s="20" t="s">
        <v>123</v>
      </c>
      <c r="B66" s="25" t="s">
        <v>124</v>
      </c>
      <c r="C66" s="24">
        <f>SUM(C67)</f>
        <v>500000</v>
      </c>
      <c r="D66" s="24">
        <f t="shared" ref="D66:E67" si="11">SUM(D67)</f>
        <v>500000</v>
      </c>
      <c r="E66" s="24">
        <f t="shared" si="11"/>
        <v>500000</v>
      </c>
    </row>
    <row r="67" spans="1:5" ht="174" customHeight="1">
      <c r="A67" s="20" t="s">
        <v>331</v>
      </c>
      <c r="B67" s="36" t="s">
        <v>330</v>
      </c>
      <c r="C67" s="24">
        <f>SUM(C68)</f>
        <v>500000</v>
      </c>
      <c r="D67" s="24">
        <f t="shared" si="11"/>
        <v>500000</v>
      </c>
      <c r="E67" s="24">
        <f t="shared" si="11"/>
        <v>500000</v>
      </c>
    </row>
    <row r="68" spans="1:5" ht="171" customHeight="1">
      <c r="A68" s="20" t="s">
        <v>332</v>
      </c>
      <c r="B68" s="25" t="s">
        <v>333</v>
      </c>
      <c r="C68" s="24">
        <v>500000</v>
      </c>
      <c r="D68" s="24">
        <v>500000</v>
      </c>
      <c r="E68" s="24">
        <v>500000</v>
      </c>
    </row>
    <row r="69" spans="1:5" ht="44.45" customHeight="1">
      <c r="A69" s="17" t="s">
        <v>35</v>
      </c>
      <c r="B69" s="18" t="s">
        <v>36</v>
      </c>
      <c r="C69" s="27">
        <f>SUM(C70)</f>
        <v>54744.78</v>
      </c>
      <c r="D69" s="27">
        <f t="shared" ref="D69:E69" si="12">SUM(D70)</f>
        <v>54744.78</v>
      </c>
      <c r="E69" s="27">
        <f t="shared" si="12"/>
        <v>54744.78</v>
      </c>
    </row>
    <row r="70" spans="1:5" ht="39" customHeight="1">
      <c r="A70" s="20" t="s">
        <v>37</v>
      </c>
      <c r="B70" s="34" t="s">
        <v>38</v>
      </c>
      <c r="C70" s="24">
        <f>SUM(C71+C72+C73+C76)</f>
        <v>54744.78</v>
      </c>
      <c r="D70" s="24">
        <f t="shared" ref="D70:E70" si="13">SUM(D71+D72+D73+D76)</f>
        <v>54744.78</v>
      </c>
      <c r="E70" s="24">
        <f t="shared" si="13"/>
        <v>54744.78</v>
      </c>
    </row>
    <row r="71" spans="1:5" ht="39" customHeight="1">
      <c r="A71" s="20" t="s">
        <v>101</v>
      </c>
      <c r="B71" s="26" t="s">
        <v>334</v>
      </c>
      <c r="C71" s="24">
        <v>22167.95</v>
      </c>
      <c r="D71" s="24">
        <v>22167.95</v>
      </c>
      <c r="E71" s="24">
        <v>22167.95</v>
      </c>
    </row>
    <row r="72" spans="1:5" ht="39" hidden="1" customHeight="1">
      <c r="A72" s="20" t="s">
        <v>290</v>
      </c>
      <c r="B72" s="26" t="s">
        <v>289</v>
      </c>
      <c r="C72" s="24"/>
      <c r="D72" s="24"/>
      <c r="E72" s="24"/>
    </row>
    <row r="73" spans="1:5" ht="38.25" customHeight="1">
      <c r="A73" s="20" t="s">
        <v>102</v>
      </c>
      <c r="B73" s="26" t="s">
        <v>103</v>
      </c>
      <c r="C73" s="24">
        <f>SUM(C74:C75)</f>
        <v>32576.83</v>
      </c>
      <c r="D73" s="24">
        <f t="shared" ref="D73:E73" si="14">SUM(D74:D75)</f>
        <v>32576.83</v>
      </c>
      <c r="E73" s="24">
        <f t="shared" si="14"/>
        <v>32576.83</v>
      </c>
    </row>
    <row r="74" spans="1:5" ht="31.9" customHeight="1">
      <c r="A74" s="20" t="s">
        <v>149</v>
      </c>
      <c r="B74" s="37" t="s">
        <v>150</v>
      </c>
      <c r="C74" s="24">
        <v>32576.83</v>
      </c>
      <c r="D74" s="24">
        <v>32576.83</v>
      </c>
      <c r="E74" s="24">
        <v>32576.83</v>
      </c>
    </row>
    <row r="75" spans="1:5" ht="38.25" hidden="1" customHeight="1">
      <c r="A75" s="38" t="s">
        <v>224</v>
      </c>
      <c r="B75" s="39" t="s">
        <v>225</v>
      </c>
      <c r="C75" s="24"/>
      <c r="D75" s="24"/>
      <c r="E75" s="24"/>
    </row>
    <row r="76" spans="1:5" ht="76.900000000000006" hidden="1" customHeight="1">
      <c r="A76" s="38" t="s">
        <v>234</v>
      </c>
      <c r="B76" s="40" t="s">
        <v>235</v>
      </c>
      <c r="C76" s="24"/>
      <c r="D76" s="24"/>
      <c r="E76" s="24"/>
    </row>
    <row r="77" spans="1:5" ht="68.25" customHeight="1">
      <c r="A77" s="17" t="s">
        <v>39</v>
      </c>
      <c r="B77" s="18" t="s">
        <v>166</v>
      </c>
      <c r="C77" s="27">
        <f>SUM(C79+C81)</f>
        <v>30178640</v>
      </c>
      <c r="D77" s="27">
        <f>SUM(D79+D81)</f>
        <v>32330920</v>
      </c>
      <c r="E77" s="27">
        <f>SUM(E79+E81)</f>
        <v>34201566</v>
      </c>
    </row>
    <row r="78" spans="1:5" ht="22.5" customHeight="1">
      <c r="A78" s="20" t="s">
        <v>167</v>
      </c>
      <c r="B78" s="34" t="s">
        <v>83</v>
      </c>
      <c r="C78" s="24">
        <f t="shared" ref="C78:E79" si="15">SUM(C79)</f>
        <v>29677740</v>
      </c>
      <c r="D78" s="24">
        <f t="shared" si="15"/>
        <v>31820000</v>
      </c>
      <c r="E78" s="24">
        <f t="shared" si="15"/>
        <v>33685536</v>
      </c>
    </row>
    <row r="79" spans="1:5" ht="38.25" customHeight="1">
      <c r="A79" s="20" t="s">
        <v>84</v>
      </c>
      <c r="B79" s="34" t="s">
        <v>85</v>
      </c>
      <c r="C79" s="24">
        <f t="shared" si="15"/>
        <v>29677740</v>
      </c>
      <c r="D79" s="24">
        <f t="shared" si="15"/>
        <v>31820000</v>
      </c>
      <c r="E79" s="24">
        <f t="shared" si="15"/>
        <v>33685536</v>
      </c>
    </row>
    <row r="80" spans="1:5" ht="60" customHeight="1">
      <c r="A80" s="20" t="s">
        <v>86</v>
      </c>
      <c r="B80" s="32" t="s">
        <v>139</v>
      </c>
      <c r="C80" s="24">
        <v>29677740</v>
      </c>
      <c r="D80" s="24">
        <v>31820000</v>
      </c>
      <c r="E80" s="24">
        <v>33685536</v>
      </c>
    </row>
    <row r="81" spans="1:5" ht="26.25" customHeight="1">
      <c r="A81" s="20" t="s">
        <v>40</v>
      </c>
      <c r="B81" s="34" t="s">
        <v>104</v>
      </c>
      <c r="C81" s="24">
        <f t="shared" ref="C81:E82" si="16">SUM(C82)</f>
        <v>500900</v>
      </c>
      <c r="D81" s="24">
        <f t="shared" si="16"/>
        <v>510920</v>
      </c>
      <c r="E81" s="24">
        <f t="shared" si="16"/>
        <v>516030</v>
      </c>
    </row>
    <row r="82" spans="1:5" ht="54.6" customHeight="1">
      <c r="A82" s="20" t="s">
        <v>87</v>
      </c>
      <c r="B82" s="26" t="s">
        <v>88</v>
      </c>
      <c r="C82" s="24">
        <f t="shared" si="16"/>
        <v>500900</v>
      </c>
      <c r="D82" s="24">
        <f t="shared" si="16"/>
        <v>510920</v>
      </c>
      <c r="E82" s="24">
        <f t="shared" si="16"/>
        <v>516030</v>
      </c>
    </row>
    <row r="83" spans="1:5" ht="57" customHeight="1">
      <c r="A83" s="20" t="s">
        <v>89</v>
      </c>
      <c r="B83" s="32" t="s">
        <v>140</v>
      </c>
      <c r="C83" s="24">
        <v>500900</v>
      </c>
      <c r="D83" s="24">
        <v>510920</v>
      </c>
      <c r="E83" s="24">
        <v>516030</v>
      </c>
    </row>
    <row r="84" spans="1:5" ht="63" customHeight="1">
      <c r="A84" s="17" t="s">
        <v>41</v>
      </c>
      <c r="B84" s="31" t="s">
        <v>42</v>
      </c>
      <c r="C84" s="27">
        <f>+C85+C88</f>
        <v>2885740.37</v>
      </c>
      <c r="D84" s="27">
        <f>+D85+D88</f>
        <v>1750000</v>
      </c>
      <c r="E84" s="27">
        <f>+E85+E88</f>
        <v>1750000</v>
      </c>
    </row>
    <row r="85" spans="1:5" ht="121.5" hidden="1" customHeight="1">
      <c r="A85" s="20" t="s">
        <v>43</v>
      </c>
      <c r="B85" s="23" t="s">
        <v>126</v>
      </c>
      <c r="C85" s="24">
        <f t="shared" ref="C85:E86" si="17">+C86</f>
        <v>0</v>
      </c>
      <c r="D85" s="24">
        <f t="shared" si="17"/>
        <v>0</v>
      </c>
      <c r="E85" s="24">
        <f t="shared" si="17"/>
        <v>0</v>
      </c>
    </row>
    <row r="86" spans="1:5" ht="122.45" hidden="1" customHeight="1">
      <c r="A86" s="20" t="s">
        <v>105</v>
      </c>
      <c r="B86" s="23" t="s">
        <v>127</v>
      </c>
      <c r="C86" s="24">
        <f t="shared" si="17"/>
        <v>0</v>
      </c>
      <c r="D86" s="24">
        <f t="shared" si="17"/>
        <v>0</v>
      </c>
      <c r="E86" s="24">
        <f t="shared" si="17"/>
        <v>0</v>
      </c>
    </row>
    <row r="87" spans="1:5" ht="142.15" hidden="1" customHeight="1">
      <c r="A87" s="20" t="s">
        <v>106</v>
      </c>
      <c r="B87" s="23" t="s">
        <v>141</v>
      </c>
      <c r="C87" s="24"/>
      <c r="D87" s="24"/>
      <c r="E87" s="24"/>
    </row>
    <row r="88" spans="1:5" ht="57" customHeight="1">
      <c r="A88" s="20" t="s">
        <v>44</v>
      </c>
      <c r="B88" s="33" t="s">
        <v>100</v>
      </c>
      <c r="C88" s="24">
        <f>+C89</f>
        <v>2885740.37</v>
      </c>
      <c r="D88" s="24">
        <f>+D89</f>
        <v>1750000</v>
      </c>
      <c r="E88" s="24">
        <f>+E89</f>
        <v>1750000</v>
      </c>
    </row>
    <row r="89" spans="1:5" ht="57" customHeight="1">
      <c r="A89" s="20" t="s">
        <v>45</v>
      </c>
      <c r="B89" s="26" t="s">
        <v>107</v>
      </c>
      <c r="C89" s="24">
        <f t="shared" ref="C89:E89" si="18">SUM(C90:C91)</f>
        <v>2885740.37</v>
      </c>
      <c r="D89" s="24">
        <f t="shared" si="18"/>
        <v>1750000</v>
      </c>
      <c r="E89" s="24">
        <f t="shared" si="18"/>
        <v>1750000</v>
      </c>
    </row>
    <row r="90" spans="1:5" ht="96" customHeight="1">
      <c r="A90" s="20" t="s">
        <v>143</v>
      </c>
      <c r="B90" s="26" t="s">
        <v>142</v>
      </c>
      <c r="C90" s="24">
        <v>2135740.37</v>
      </c>
      <c r="D90" s="24">
        <v>1000000</v>
      </c>
      <c r="E90" s="24">
        <v>1000000</v>
      </c>
    </row>
    <row r="91" spans="1:5" ht="74.45" customHeight="1">
      <c r="A91" s="20" t="s">
        <v>125</v>
      </c>
      <c r="B91" s="32" t="s">
        <v>144</v>
      </c>
      <c r="C91" s="24">
        <v>750000</v>
      </c>
      <c r="D91" s="24">
        <v>750000</v>
      </c>
      <c r="E91" s="24">
        <v>750000</v>
      </c>
    </row>
    <row r="92" spans="1:5" ht="38.450000000000003" customHeight="1">
      <c r="A92" s="17" t="s">
        <v>54</v>
      </c>
      <c r="B92" s="18" t="s">
        <v>55</v>
      </c>
      <c r="C92" s="27">
        <f>SUM(C93+C116+C118)</f>
        <v>1066817.94</v>
      </c>
      <c r="D92" s="27">
        <f t="shared" ref="D92:E92" si="19">SUM(D93+D116+D118)</f>
        <v>1065667.94</v>
      </c>
      <c r="E92" s="27">
        <f t="shared" si="19"/>
        <v>1065397.94</v>
      </c>
    </row>
    <row r="93" spans="1:5" ht="56.45" customHeight="1">
      <c r="A93" s="20" t="s">
        <v>210</v>
      </c>
      <c r="B93" s="34" t="s">
        <v>211</v>
      </c>
      <c r="C93" s="24">
        <f>SUM(C94+C96+C98+C101+C104+C106+C108+C110+C112+C114)</f>
        <v>1064817.94</v>
      </c>
      <c r="D93" s="24">
        <f t="shared" ref="D93:E93" si="20">SUM(D94+D96+D98+D101+D104+D106+D108+D110+D112+D114)</f>
        <v>1064817.94</v>
      </c>
      <c r="E93" s="24">
        <f t="shared" si="20"/>
        <v>1064817.94</v>
      </c>
    </row>
    <row r="94" spans="1:5" ht="99" customHeight="1">
      <c r="A94" s="20" t="s">
        <v>236</v>
      </c>
      <c r="B94" s="34" t="s">
        <v>237</v>
      </c>
      <c r="C94" s="24">
        <f>SUM(C95)</f>
        <v>21851.86</v>
      </c>
      <c r="D94" s="24">
        <f t="shared" ref="D94:E94" si="21">SUM(D95)</f>
        <v>21851.86</v>
      </c>
      <c r="E94" s="24">
        <f t="shared" si="21"/>
        <v>21851.86</v>
      </c>
    </row>
    <row r="95" spans="1:5" ht="134.25" customHeight="1">
      <c r="A95" s="20" t="s">
        <v>238</v>
      </c>
      <c r="B95" s="36" t="s">
        <v>239</v>
      </c>
      <c r="C95" s="24">
        <v>21851.86</v>
      </c>
      <c r="D95" s="24">
        <v>21851.86</v>
      </c>
      <c r="E95" s="24">
        <v>21851.86</v>
      </c>
    </row>
    <row r="96" spans="1:5" ht="132.75" customHeight="1">
      <c r="A96" s="20" t="s">
        <v>212</v>
      </c>
      <c r="B96" s="26" t="s">
        <v>279</v>
      </c>
      <c r="C96" s="24">
        <f>SUM(C97)</f>
        <v>24994.57</v>
      </c>
      <c r="D96" s="24">
        <f t="shared" ref="D96:E96" si="22">SUM(D97)</f>
        <v>24994.57</v>
      </c>
      <c r="E96" s="24">
        <f t="shared" si="22"/>
        <v>24994.57</v>
      </c>
    </row>
    <row r="97" spans="1:5" ht="174" customHeight="1">
      <c r="A97" s="20" t="s">
        <v>213</v>
      </c>
      <c r="B97" s="23" t="s">
        <v>280</v>
      </c>
      <c r="C97" s="24">
        <v>24994.57</v>
      </c>
      <c r="D97" s="24">
        <v>24994.57</v>
      </c>
      <c r="E97" s="24">
        <v>24994.57</v>
      </c>
    </row>
    <row r="98" spans="1:5" ht="99.75" customHeight="1">
      <c r="A98" s="20" t="s">
        <v>214</v>
      </c>
      <c r="B98" s="26" t="s">
        <v>281</v>
      </c>
      <c r="C98" s="24">
        <f>SUM(C99:C100)</f>
        <v>17259.27</v>
      </c>
      <c r="D98" s="24">
        <f t="shared" ref="D98:E98" si="23">SUM(D99:D100)</f>
        <v>17259.27</v>
      </c>
      <c r="E98" s="24">
        <f t="shared" si="23"/>
        <v>17259.27</v>
      </c>
    </row>
    <row r="99" spans="1:5" ht="135.75" customHeight="1">
      <c r="A99" s="20" t="s">
        <v>215</v>
      </c>
      <c r="B99" s="23" t="s">
        <v>282</v>
      </c>
      <c r="C99" s="24">
        <v>17259.27</v>
      </c>
      <c r="D99" s="24">
        <v>17259.27</v>
      </c>
      <c r="E99" s="24">
        <v>17259.27</v>
      </c>
    </row>
    <row r="100" spans="1:5" ht="135" hidden="1" customHeight="1">
      <c r="A100" s="20" t="s">
        <v>240</v>
      </c>
      <c r="B100" s="25" t="s">
        <v>241</v>
      </c>
      <c r="C100" s="24"/>
      <c r="D100" s="24"/>
      <c r="E100" s="24"/>
    </row>
    <row r="101" spans="1:5" ht="111" customHeight="1">
      <c r="A101" s="20" t="s">
        <v>216</v>
      </c>
      <c r="B101" s="26" t="s">
        <v>283</v>
      </c>
      <c r="C101" s="24">
        <f>SUM(C102:C103)</f>
        <v>37037.07</v>
      </c>
      <c r="D101" s="24">
        <f t="shared" ref="D101:E101" si="24">SUM(D102:D103)</f>
        <v>37037.07</v>
      </c>
      <c r="E101" s="24">
        <f t="shared" si="24"/>
        <v>37037.07</v>
      </c>
    </row>
    <row r="102" spans="1:5" ht="153.75" customHeight="1">
      <c r="A102" s="20" t="s">
        <v>292</v>
      </c>
      <c r="B102" s="23" t="s">
        <v>291</v>
      </c>
      <c r="C102" s="24">
        <v>37037.07</v>
      </c>
      <c r="D102" s="24">
        <v>37037.07</v>
      </c>
      <c r="E102" s="24">
        <v>37037.07</v>
      </c>
    </row>
    <row r="103" spans="1:5" ht="139.5" hidden="1" customHeight="1">
      <c r="A103" s="20" t="s">
        <v>217</v>
      </c>
      <c r="B103" s="23" t="s">
        <v>284</v>
      </c>
      <c r="C103" s="24"/>
      <c r="D103" s="24"/>
      <c r="E103" s="24"/>
    </row>
    <row r="104" spans="1:5" ht="95.25" customHeight="1">
      <c r="A104" s="20" t="s">
        <v>293</v>
      </c>
      <c r="B104" s="23" t="s">
        <v>294</v>
      </c>
      <c r="C104" s="24">
        <f>SUM(C105)</f>
        <v>4814.82</v>
      </c>
      <c r="D104" s="24">
        <f t="shared" ref="D104:E104" si="25">SUM(D105)</f>
        <v>4814.82</v>
      </c>
      <c r="E104" s="24">
        <f t="shared" si="25"/>
        <v>4814.82</v>
      </c>
    </row>
    <row r="105" spans="1:5" ht="134.25" customHeight="1">
      <c r="A105" s="20" t="s">
        <v>295</v>
      </c>
      <c r="B105" s="25" t="s">
        <v>296</v>
      </c>
      <c r="C105" s="24">
        <v>4814.82</v>
      </c>
      <c r="D105" s="24">
        <v>4814.82</v>
      </c>
      <c r="E105" s="24">
        <v>4814.82</v>
      </c>
    </row>
    <row r="106" spans="1:5" ht="121.5" customHeight="1">
      <c r="A106" s="20" t="s">
        <v>242</v>
      </c>
      <c r="B106" s="23" t="s">
        <v>243</v>
      </c>
      <c r="C106" s="24">
        <f>SUM(C107)</f>
        <v>78904.009999999995</v>
      </c>
      <c r="D106" s="24">
        <f t="shared" ref="D106:E106" si="26">SUM(D107)</f>
        <v>78904.009999999995</v>
      </c>
      <c r="E106" s="24">
        <f t="shared" si="26"/>
        <v>78904.009999999995</v>
      </c>
    </row>
    <row r="107" spans="1:5" ht="159.75" customHeight="1">
      <c r="A107" s="20" t="s">
        <v>244</v>
      </c>
      <c r="B107" s="25" t="s">
        <v>245</v>
      </c>
      <c r="C107" s="24">
        <v>78904.009999999995</v>
      </c>
      <c r="D107" s="24">
        <v>78904.009999999995</v>
      </c>
      <c r="E107" s="24">
        <v>78904.009999999995</v>
      </c>
    </row>
    <row r="108" spans="1:5" ht="114.75" customHeight="1">
      <c r="A108" s="20" t="s">
        <v>246</v>
      </c>
      <c r="B108" s="23" t="s">
        <v>247</v>
      </c>
      <c r="C108" s="24">
        <f>SUM(C109)</f>
        <v>103358.15</v>
      </c>
      <c r="D108" s="24">
        <f t="shared" ref="D108:E108" si="27">SUM(D109)</f>
        <v>103358.15</v>
      </c>
      <c r="E108" s="24">
        <f t="shared" si="27"/>
        <v>103358.15</v>
      </c>
    </row>
    <row r="109" spans="1:5" ht="192" customHeight="1">
      <c r="A109" s="55" t="s">
        <v>248</v>
      </c>
      <c r="B109" s="25" t="s">
        <v>249</v>
      </c>
      <c r="C109" s="24">
        <v>103358.15</v>
      </c>
      <c r="D109" s="24">
        <v>103358.15</v>
      </c>
      <c r="E109" s="24">
        <v>103358.15</v>
      </c>
    </row>
    <row r="110" spans="1:5" ht="115.5" customHeight="1">
      <c r="A110" s="20" t="s">
        <v>335</v>
      </c>
      <c r="B110" s="74" t="s">
        <v>336</v>
      </c>
      <c r="C110" s="24">
        <f>SUM(C111)</f>
        <v>740.74</v>
      </c>
      <c r="D110" s="24">
        <f t="shared" ref="D110:E110" si="28">SUM(D111)</f>
        <v>740.74</v>
      </c>
      <c r="E110" s="24">
        <f t="shared" si="28"/>
        <v>740.74</v>
      </c>
    </row>
    <row r="111" spans="1:5" ht="152.25" customHeight="1">
      <c r="A111" s="38" t="s">
        <v>337</v>
      </c>
      <c r="B111" s="25" t="s">
        <v>338</v>
      </c>
      <c r="C111" s="24">
        <v>740.74</v>
      </c>
      <c r="D111" s="24">
        <v>740.74</v>
      </c>
      <c r="E111" s="24">
        <v>740.74</v>
      </c>
    </row>
    <row r="112" spans="1:5" ht="97.5" customHeight="1">
      <c r="A112" s="20" t="s">
        <v>250</v>
      </c>
      <c r="B112" s="23" t="s">
        <v>251</v>
      </c>
      <c r="C112" s="24">
        <f>SUM(C113)</f>
        <v>689238.01</v>
      </c>
      <c r="D112" s="24">
        <f t="shared" ref="D112:E112" si="29">SUM(D113)</f>
        <v>689238.01</v>
      </c>
      <c r="E112" s="24">
        <f t="shared" si="29"/>
        <v>689238.01</v>
      </c>
    </row>
    <row r="113" spans="1:5" ht="133.5" customHeight="1">
      <c r="A113" s="20" t="s">
        <v>252</v>
      </c>
      <c r="B113" s="25" t="s">
        <v>253</v>
      </c>
      <c r="C113" s="24">
        <v>689238.01</v>
      </c>
      <c r="D113" s="24">
        <v>689238.01</v>
      </c>
      <c r="E113" s="24">
        <v>689238.01</v>
      </c>
    </row>
    <row r="114" spans="1:5" ht="116.25" customHeight="1">
      <c r="A114" s="20" t="s">
        <v>218</v>
      </c>
      <c r="B114" s="26" t="s">
        <v>285</v>
      </c>
      <c r="C114" s="24">
        <f>SUM(C115)</f>
        <v>86619.44</v>
      </c>
      <c r="D114" s="24">
        <f t="shared" ref="D114:E114" si="30">SUM(D115)</f>
        <v>86619.44</v>
      </c>
      <c r="E114" s="24">
        <f t="shared" si="30"/>
        <v>86619.44</v>
      </c>
    </row>
    <row r="115" spans="1:5" ht="153" customHeight="1">
      <c r="A115" s="20" t="s">
        <v>219</v>
      </c>
      <c r="B115" s="23" t="s">
        <v>286</v>
      </c>
      <c r="C115" s="24">
        <v>86619.44</v>
      </c>
      <c r="D115" s="24">
        <v>86619.44</v>
      </c>
      <c r="E115" s="24">
        <v>86619.44</v>
      </c>
    </row>
    <row r="116" spans="1:5" ht="61.5" customHeight="1">
      <c r="A116" s="20" t="s">
        <v>220</v>
      </c>
      <c r="B116" s="26" t="s">
        <v>221</v>
      </c>
      <c r="C116" s="24">
        <f>SUM(C117)</f>
        <v>500</v>
      </c>
      <c r="D116" s="24">
        <f t="shared" ref="D116:E116" si="31">SUM(D117)</f>
        <v>500</v>
      </c>
      <c r="E116" s="24">
        <f t="shared" si="31"/>
        <v>500</v>
      </c>
    </row>
    <row r="117" spans="1:5" ht="79.5" customHeight="1">
      <c r="A117" s="20" t="s">
        <v>222</v>
      </c>
      <c r="B117" s="32" t="s">
        <v>223</v>
      </c>
      <c r="C117" s="24">
        <v>500</v>
      </c>
      <c r="D117" s="24">
        <v>500</v>
      </c>
      <c r="E117" s="24">
        <v>500</v>
      </c>
    </row>
    <row r="118" spans="1:5" ht="41.25" customHeight="1">
      <c r="A118" s="20" t="s">
        <v>297</v>
      </c>
      <c r="B118" s="34" t="s">
        <v>298</v>
      </c>
      <c r="C118" s="22">
        <f>SUM(C119)</f>
        <v>1500</v>
      </c>
      <c r="D118" s="22">
        <f t="shared" ref="D118:E119" si="32">SUM(D119)</f>
        <v>350</v>
      </c>
      <c r="E118" s="22">
        <f t="shared" si="32"/>
        <v>80</v>
      </c>
    </row>
    <row r="119" spans="1:5" ht="113.45" customHeight="1">
      <c r="A119" s="20" t="s">
        <v>255</v>
      </c>
      <c r="B119" s="34" t="s">
        <v>254</v>
      </c>
      <c r="C119" s="22">
        <f>SUM(C120)</f>
        <v>1500</v>
      </c>
      <c r="D119" s="22">
        <f t="shared" si="32"/>
        <v>350</v>
      </c>
      <c r="E119" s="22">
        <f t="shared" si="32"/>
        <v>80</v>
      </c>
    </row>
    <row r="120" spans="1:5" ht="112.5" customHeight="1">
      <c r="A120" s="20" t="s">
        <v>257</v>
      </c>
      <c r="B120" s="34" t="s">
        <v>256</v>
      </c>
      <c r="C120" s="22">
        <v>1500</v>
      </c>
      <c r="D120" s="22">
        <v>350</v>
      </c>
      <c r="E120" s="22">
        <v>80</v>
      </c>
    </row>
    <row r="121" spans="1:5" ht="39.75" hidden="1" customHeight="1">
      <c r="A121" s="17" t="s">
        <v>303</v>
      </c>
      <c r="B121" s="18" t="s">
        <v>304</v>
      </c>
      <c r="C121" s="19">
        <f>SUM(C122)</f>
        <v>0</v>
      </c>
      <c r="D121" s="19">
        <f t="shared" ref="D121:E122" si="33">SUM(D122)</f>
        <v>0</v>
      </c>
      <c r="E121" s="19">
        <f t="shared" si="33"/>
        <v>0</v>
      </c>
    </row>
    <row r="122" spans="1:5" ht="33.75" hidden="1" customHeight="1">
      <c r="A122" s="20" t="s">
        <v>301</v>
      </c>
      <c r="B122" s="21" t="s">
        <v>299</v>
      </c>
      <c r="C122" s="22">
        <f>SUM(C123)</f>
        <v>0</v>
      </c>
      <c r="D122" s="22">
        <f t="shared" si="33"/>
        <v>0</v>
      </c>
      <c r="E122" s="22">
        <f t="shared" si="33"/>
        <v>0</v>
      </c>
    </row>
    <row r="123" spans="1:5" ht="39.75" hidden="1" customHeight="1">
      <c r="A123" s="20" t="s">
        <v>302</v>
      </c>
      <c r="B123" s="21" t="s">
        <v>300</v>
      </c>
      <c r="C123" s="22"/>
      <c r="D123" s="22"/>
      <c r="E123" s="22"/>
    </row>
    <row r="124" spans="1:5" ht="18.75">
      <c r="A124" s="41" t="s">
        <v>57</v>
      </c>
      <c r="B124" s="31" t="s">
        <v>58</v>
      </c>
      <c r="C124" s="42">
        <f>SUM(C125+C194+C198+C202+C204)</f>
        <v>811573699.41000009</v>
      </c>
      <c r="D124" s="42">
        <f>SUM(D125+D194+D198+D202+D204)</f>
        <v>686838970.98000002</v>
      </c>
      <c r="E124" s="42">
        <f>SUM(E125+E194+E198+E202+E204)</f>
        <v>662298390.08999991</v>
      </c>
    </row>
    <row r="125" spans="1:5" ht="56.25">
      <c r="A125" s="20" t="s">
        <v>59</v>
      </c>
      <c r="B125" s="43" t="s">
        <v>60</v>
      </c>
      <c r="C125" s="44">
        <f>SUM(C126,C133,C166,C185)</f>
        <v>811533699.41000009</v>
      </c>
      <c r="D125" s="44">
        <f>SUM(D126,D133,D166,D185)</f>
        <v>686838970.98000002</v>
      </c>
      <c r="E125" s="44">
        <f>SUM(E126,E133,E166,E185)</f>
        <v>662298390.08999991</v>
      </c>
    </row>
    <row r="126" spans="1:5" ht="38.25" customHeight="1">
      <c r="A126" s="17" t="s">
        <v>168</v>
      </c>
      <c r="B126" s="31" t="s">
        <v>147</v>
      </c>
      <c r="C126" s="45">
        <f>SUM(C127,C129,C131)</f>
        <v>147152744.07000002</v>
      </c>
      <c r="D126" s="45">
        <f t="shared" ref="D126:E126" si="34">SUM(D127,D129,D131)</f>
        <v>130407519.52</v>
      </c>
      <c r="E126" s="45">
        <f t="shared" si="34"/>
        <v>134835518.36000001</v>
      </c>
    </row>
    <row r="127" spans="1:5" ht="23.25" customHeight="1">
      <c r="A127" s="20" t="s">
        <v>169</v>
      </c>
      <c r="B127" s="21" t="s">
        <v>61</v>
      </c>
      <c r="C127" s="44">
        <f>SUM(C128:C128)</f>
        <v>101316327.79000001</v>
      </c>
      <c r="D127" s="44">
        <f>SUM(D128:D128)</f>
        <v>81644495.640000001</v>
      </c>
      <c r="E127" s="44">
        <f>SUM(E128:E128)</f>
        <v>103453479.86</v>
      </c>
    </row>
    <row r="128" spans="1:5" ht="36" customHeight="1">
      <c r="A128" s="20" t="s">
        <v>170</v>
      </c>
      <c r="B128" s="34" t="s">
        <v>148</v>
      </c>
      <c r="C128" s="22">
        <v>101316327.79000001</v>
      </c>
      <c r="D128" s="22">
        <v>81644495.640000001</v>
      </c>
      <c r="E128" s="22">
        <v>103453479.86</v>
      </c>
    </row>
    <row r="129" spans="1:5" ht="39" customHeight="1">
      <c r="A129" s="20" t="s">
        <v>171</v>
      </c>
      <c r="B129" s="34" t="s">
        <v>26</v>
      </c>
      <c r="C129" s="22">
        <f>SUM(C130)</f>
        <v>36117012.979999997</v>
      </c>
      <c r="D129" s="22">
        <f>SUM(D130)</f>
        <v>39474455.770000003</v>
      </c>
      <c r="E129" s="22">
        <f>SUM(E130)</f>
        <v>21508290.289999999</v>
      </c>
    </row>
    <row r="130" spans="1:5" ht="56.25" customHeight="1">
      <c r="A130" s="20" t="s">
        <v>172</v>
      </c>
      <c r="B130" s="34" t="s">
        <v>25</v>
      </c>
      <c r="C130" s="22">
        <v>36117012.979999997</v>
      </c>
      <c r="D130" s="22">
        <v>39474455.770000003</v>
      </c>
      <c r="E130" s="22">
        <v>21508290.289999999</v>
      </c>
    </row>
    <row r="131" spans="1:5" ht="46.15" customHeight="1">
      <c r="A131" s="20" t="s">
        <v>306</v>
      </c>
      <c r="B131" s="21" t="s">
        <v>307</v>
      </c>
      <c r="C131" s="22">
        <f>SUM(C132)</f>
        <v>9719403.3000000007</v>
      </c>
      <c r="D131" s="22">
        <f t="shared" ref="D131:E131" si="35">SUM(D132)</f>
        <v>9288568.1099999994</v>
      </c>
      <c r="E131" s="22">
        <f t="shared" si="35"/>
        <v>9873748.2100000009</v>
      </c>
    </row>
    <row r="132" spans="1:5" ht="46.15" customHeight="1">
      <c r="A132" s="20" t="s">
        <v>308</v>
      </c>
      <c r="B132" s="34" t="s">
        <v>309</v>
      </c>
      <c r="C132" s="22">
        <v>9719403.3000000007</v>
      </c>
      <c r="D132" s="22">
        <v>9288568.1099999994</v>
      </c>
      <c r="E132" s="22">
        <v>9873748.2100000009</v>
      </c>
    </row>
    <row r="133" spans="1:5" ht="58.5" customHeight="1">
      <c r="A133" s="17" t="s">
        <v>173</v>
      </c>
      <c r="B133" s="31" t="s">
        <v>146</v>
      </c>
      <c r="C133" s="45">
        <f>SUM(C134,C136,C138,C140,C142,C144,C146,C148,C150,C152,C154,C156,C158,C160,C162,C164)</f>
        <v>127386848.47</v>
      </c>
      <c r="D133" s="45">
        <f t="shared" ref="D133:E133" si="36">SUM(D134,D136,D138,D140,D142,D144,D146,D148,D150,D152,D154,D156,D158,D160,D162,D164)</f>
        <v>72152683.750000015</v>
      </c>
      <c r="E133" s="45">
        <f t="shared" si="36"/>
        <v>47460332.199999996</v>
      </c>
    </row>
    <row r="134" spans="1:5" ht="55.9" hidden="1" customHeight="1">
      <c r="A134" s="20" t="s">
        <v>259</v>
      </c>
      <c r="B134" s="34" t="s">
        <v>260</v>
      </c>
      <c r="C134" s="44">
        <f>SUM(C135)</f>
        <v>0</v>
      </c>
      <c r="D134" s="44">
        <f t="shared" ref="D134:E134" si="37">SUM(D135)</f>
        <v>0</v>
      </c>
      <c r="E134" s="44">
        <f t="shared" si="37"/>
        <v>0</v>
      </c>
    </row>
    <row r="135" spans="1:5" ht="55.15" hidden="1" customHeight="1">
      <c r="A135" s="20" t="s">
        <v>230</v>
      </c>
      <c r="B135" s="34" t="s">
        <v>229</v>
      </c>
      <c r="C135" s="44"/>
      <c r="D135" s="44"/>
      <c r="E135" s="44"/>
    </row>
    <row r="136" spans="1:5" ht="162" hidden="1" customHeight="1">
      <c r="A136" s="20" t="s">
        <v>261</v>
      </c>
      <c r="B136" s="36" t="s">
        <v>262</v>
      </c>
      <c r="C136" s="44">
        <f>SUM(C137)</f>
        <v>0</v>
      </c>
      <c r="D136" s="44">
        <f t="shared" ref="D136:E136" si="38">SUM(D137)</f>
        <v>0</v>
      </c>
      <c r="E136" s="44">
        <f t="shared" si="38"/>
        <v>0</v>
      </c>
    </row>
    <row r="137" spans="1:5" ht="167.45" hidden="1" customHeight="1">
      <c r="A137" s="20" t="s">
        <v>228</v>
      </c>
      <c r="B137" s="36" t="s">
        <v>226</v>
      </c>
      <c r="C137" s="22"/>
      <c r="D137" s="22"/>
      <c r="E137" s="22"/>
    </row>
    <row r="138" spans="1:5" ht="84.75" customHeight="1">
      <c r="A138" s="20" t="s">
        <v>380</v>
      </c>
      <c r="B138" s="81" t="s">
        <v>381</v>
      </c>
      <c r="C138" s="22">
        <f>SUM(C139)</f>
        <v>1000000</v>
      </c>
      <c r="D138" s="22">
        <f t="shared" ref="D138:E138" si="39">SUM(D139)</f>
        <v>0</v>
      </c>
      <c r="E138" s="22">
        <f t="shared" si="39"/>
        <v>0</v>
      </c>
    </row>
    <row r="139" spans="1:5" ht="81" customHeight="1">
      <c r="A139" s="20" t="s">
        <v>379</v>
      </c>
      <c r="B139" s="82" t="s">
        <v>382</v>
      </c>
      <c r="C139" s="22">
        <v>1000000</v>
      </c>
      <c r="D139" s="22"/>
      <c r="E139" s="22"/>
    </row>
    <row r="140" spans="1:5" ht="139.5" customHeight="1">
      <c r="A140" s="20" t="s">
        <v>354</v>
      </c>
      <c r="B140" s="36" t="s">
        <v>356</v>
      </c>
      <c r="C140" s="22">
        <f>SUM(C141)</f>
        <v>7588186.1399999997</v>
      </c>
      <c r="D140" s="22">
        <f t="shared" ref="D140:E140" si="40">SUM(D141)</f>
        <v>3200391.66</v>
      </c>
      <c r="E140" s="22">
        <f t="shared" si="40"/>
        <v>0</v>
      </c>
    </row>
    <row r="141" spans="1:5" ht="134.65" customHeight="1">
      <c r="A141" s="20" t="s">
        <v>355</v>
      </c>
      <c r="B141" s="36" t="s">
        <v>357</v>
      </c>
      <c r="C141" s="22">
        <v>7588186.1399999997</v>
      </c>
      <c r="D141" s="22">
        <v>3200391.66</v>
      </c>
      <c r="E141" s="22">
        <v>0</v>
      </c>
    </row>
    <row r="142" spans="1:5" ht="93.75" customHeight="1">
      <c r="A142" s="20" t="s">
        <v>358</v>
      </c>
      <c r="B142" s="36" t="s">
        <v>360</v>
      </c>
      <c r="C142" s="22">
        <f>SUM(C143)</f>
        <v>728694.7</v>
      </c>
      <c r="D142" s="22">
        <f t="shared" ref="D142:E142" si="41">SUM(D143)</f>
        <v>774847.48</v>
      </c>
      <c r="E142" s="22">
        <f t="shared" si="41"/>
        <v>0</v>
      </c>
    </row>
    <row r="143" spans="1:5" ht="100.5" customHeight="1">
      <c r="A143" s="20" t="s">
        <v>359</v>
      </c>
      <c r="B143" s="36" t="s">
        <v>361</v>
      </c>
      <c r="C143" s="22">
        <v>728694.7</v>
      </c>
      <c r="D143" s="22">
        <v>774847.48</v>
      </c>
      <c r="E143" s="22"/>
    </row>
    <row r="144" spans="1:5" ht="81.599999999999994" customHeight="1">
      <c r="A144" s="70" t="s">
        <v>263</v>
      </c>
      <c r="B144" s="6" t="s">
        <v>264</v>
      </c>
      <c r="C144" s="22">
        <f>SUM(C145)</f>
        <v>16682788.77</v>
      </c>
      <c r="D144" s="22">
        <f t="shared" ref="D144:E144" si="42">SUM(D145)</f>
        <v>20564850.100000001</v>
      </c>
      <c r="E144" s="22">
        <f t="shared" si="42"/>
        <v>20980988.149999999</v>
      </c>
    </row>
    <row r="145" spans="1:5" ht="92.45" customHeight="1">
      <c r="A145" s="71" t="s">
        <v>265</v>
      </c>
      <c r="B145" s="72" t="s">
        <v>266</v>
      </c>
      <c r="C145" s="22">
        <v>16682788.77</v>
      </c>
      <c r="D145" s="22">
        <v>20564850.100000001</v>
      </c>
      <c r="E145" s="22">
        <v>20980988.149999999</v>
      </c>
    </row>
    <row r="146" spans="1:5" ht="89.45" customHeight="1">
      <c r="A146" s="5" t="s">
        <v>315</v>
      </c>
      <c r="B146" s="6" t="s">
        <v>317</v>
      </c>
      <c r="C146" s="22">
        <f>SUM(C147)</f>
        <v>866000</v>
      </c>
      <c r="D146" s="22">
        <f t="shared" ref="D146:E146" si="43">SUM(D147)</f>
        <v>0</v>
      </c>
      <c r="E146" s="22">
        <f t="shared" si="43"/>
        <v>986486.49</v>
      </c>
    </row>
    <row r="147" spans="1:5" ht="89.45" customHeight="1">
      <c r="A147" s="70" t="s">
        <v>316</v>
      </c>
      <c r="B147" s="6" t="s">
        <v>318</v>
      </c>
      <c r="C147" s="22">
        <v>866000</v>
      </c>
      <c r="D147" s="22">
        <v>0</v>
      </c>
      <c r="E147" s="22">
        <v>986486.49</v>
      </c>
    </row>
    <row r="148" spans="1:5" ht="60.6" customHeight="1">
      <c r="A148" s="20" t="s">
        <v>319</v>
      </c>
      <c r="B148" s="46" t="s">
        <v>347</v>
      </c>
      <c r="C148" s="22">
        <f>SUM(C149)</f>
        <v>8260956.4000000004</v>
      </c>
      <c r="D148" s="22">
        <f t="shared" ref="D148:E152" si="44">SUM(D149)</f>
        <v>8183148.9900000002</v>
      </c>
      <c r="E148" s="22">
        <f t="shared" si="44"/>
        <v>9430792.0099999998</v>
      </c>
    </row>
    <row r="149" spans="1:5" ht="56.45" customHeight="1">
      <c r="A149" s="20" t="s">
        <v>320</v>
      </c>
      <c r="B149" s="36" t="s">
        <v>231</v>
      </c>
      <c r="C149" s="22">
        <v>8260956.4000000004</v>
      </c>
      <c r="D149" s="22">
        <v>8183148.9900000002</v>
      </c>
      <c r="E149" s="22">
        <v>9430792.0099999998</v>
      </c>
    </row>
    <row r="150" spans="1:5" ht="39" customHeight="1">
      <c r="A150" s="20" t="s">
        <v>339</v>
      </c>
      <c r="B150" s="36" t="s">
        <v>344</v>
      </c>
      <c r="C150" s="22">
        <f>SUM(C151)</f>
        <v>3042179.51</v>
      </c>
      <c r="D150" s="22">
        <f t="shared" si="44"/>
        <v>4391796.22</v>
      </c>
      <c r="E150" s="22">
        <f t="shared" si="44"/>
        <v>0</v>
      </c>
    </row>
    <row r="151" spans="1:5" ht="46.15" customHeight="1">
      <c r="A151" s="20" t="s">
        <v>340</v>
      </c>
      <c r="B151" s="36" t="s">
        <v>343</v>
      </c>
      <c r="C151" s="22">
        <v>3042179.51</v>
      </c>
      <c r="D151" s="22">
        <v>4391796.22</v>
      </c>
      <c r="E151" s="22"/>
    </row>
    <row r="152" spans="1:5" ht="39" customHeight="1">
      <c r="A152" s="20" t="s">
        <v>341</v>
      </c>
      <c r="B152" s="36" t="s">
        <v>346</v>
      </c>
      <c r="C152" s="22">
        <f>SUM(C153)</f>
        <v>14918356.16</v>
      </c>
      <c r="D152" s="22">
        <f t="shared" si="44"/>
        <v>0</v>
      </c>
      <c r="E152" s="22">
        <f t="shared" si="44"/>
        <v>0</v>
      </c>
    </row>
    <row r="153" spans="1:5" ht="56.45" customHeight="1">
      <c r="A153" s="20" t="s">
        <v>342</v>
      </c>
      <c r="B153" s="36" t="s">
        <v>345</v>
      </c>
      <c r="C153" s="22">
        <v>14918356.16</v>
      </c>
      <c r="D153" s="22">
        <v>0</v>
      </c>
      <c r="E153" s="22">
        <v>0</v>
      </c>
    </row>
    <row r="154" spans="1:5" ht="49.9" customHeight="1">
      <c r="A154" s="20" t="s">
        <v>321</v>
      </c>
      <c r="B154" s="46" t="s">
        <v>323</v>
      </c>
      <c r="C154" s="22">
        <f>SUM(C155)</f>
        <v>294420.88</v>
      </c>
      <c r="D154" s="22">
        <f t="shared" ref="D154:E154" si="45">SUM(D155)</f>
        <v>294420.88</v>
      </c>
      <c r="E154" s="22">
        <f t="shared" si="45"/>
        <v>294420.88</v>
      </c>
    </row>
    <row r="155" spans="1:5" ht="55.15" customHeight="1">
      <c r="A155" s="20" t="s">
        <v>322</v>
      </c>
      <c r="B155" s="46" t="s">
        <v>324</v>
      </c>
      <c r="C155" s="22">
        <v>294420.88</v>
      </c>
      <c r="D155" s="22">
        <v>294420.88</v>
      </c>
      <c r="E155" s="22">
        <v>294420.88</v>
      </c>
    </row>
    <row r="156" spans="1:5" ht="60" customHeight="1">
      <c r="A156" s="5" t="s">
        <v>267</v>
      </c>
      <c r="B156" s="6" t="s">
        <v>268</v>
      </c>
      <c r="C156" s="7">
        <f>SUM(C157)</f>
        <v>15366770.16</v>
      </c>
      <c r="D156" s="7">
        <f>SUM(D157)</f>
        <v>16974696.129999999</v>
      </c>
      <c r="E156" s="7">
        <f>SUM(E157)</f>
        <v>0</v>
      </c>
    </row>
    <row r="157" spans="1:5" ht="58.9" customHeight="1">
      <c r="A157" s="5" t="s">
        <v>269</v>
      </c>
      <c r="B157" s="6" t="s">
        <v>270</v>
      </c>
      <c r="C157" s="7">
        <v>15366770.16</v>
      </c>
      <c r="D157" s="7">
        <v>16974696.129999999</v>
      </c>
      <c r="E157" s="7">
        <v>0</v>
      </c>
    </row>
    <row r="158" spans="1:5" ht="58.9" customHeight="1">
      <c r="A158" s="5" t="s">
        <v>367</v>
      </c>
      <c r="B158" s="6" t="s">
        <v>369</v>
      </c>
      <c r="C158" s="7">
        <f>SUM(C159)</f>
        <v>5012106.8899999997</v>
      </c>
      <c r="D158" s="7">
        <f t="shared" ref="D158:E158" si="46">SUM(D159)</f>
        <v>0</v>
      </c>
      <c r="E158" s="7">
        <f t="shared" si="46"/>
        <v>0</v>
      </c>
    </row>
    <row r="159" spans="1:5" ht="58.15" customHeight="1">
      <c r="A159" s="5" t="s">
        <v>368</v>
      </c>
      <c r="B159" s="6" t="s">
        <v>370</v>
      </c>
      <c r="C159" s="7">
        <v>5012106.8899999997</v>
      </c>
      <c r="D159" s="7">
        <v>0</v>
      </c>
      <c r="E159" s="7">
        <v>0</v>
      </c>
    </row>
    <row r="160" spans="1:5" ht="45" hidden="1" customHeight="1">
      <c r="A160" s="70" t="s">
        <v>348</v>
      </c>
      <c r="B160" s="76" t="s">
        <v>351</v>
      </c>
      <c r="C160" s="7">
        <f>SUM(C161)</f>
        <v>0</v>
      </c>
      <c r="D160" s="7">
        <f>SUM(D161)</f>
        <v>0</v>
      </c>
      <c r="E160" s="7">
        <f>SUM(E161)</f>
        <v>0</v>
      </c>
    </row>
    <row r="161" spans="1:5" ht="46.15" hidden="1" customHeight="1">
      <c r="A161" s="71" t="s">
        <v>349</v>
      </c>
      <c r="B161" s="78" t="s">
        <v>350</v>
      </c>
      <c r="C161" s="80"/>
      <c r="D161" s="77"/>
      <c r="E161" s="77"/>
    </row>
    <row r="162" spans="1:5" ht="54" customHeight="1">
      <c r="A162" s="5" t="s">
        <v>375</v>
      </c>
      <c r="B162" s="6" t="s">
        <v>377</v>
      </c>
      <c r="C162" s="79">
        <f>SUM(C163)</f>
        <v>0</v>
      </c>
      <c r="D162" s="79">
        <f t="shared" ref="D162:E162" si="47">SUM(D163)</f>
        <v>1380976.77</v>
      </c>
      <c r="E162" s="79">
        <f t="shared" si="47"/>
        <v>1538719.15</v>
      </c>
    </row>
    <row r="163" spans="1:5" ht="67.150000000000006" customHeight="1">
      <c r="A163" s="70" t="s">
        <v>376</v>
      </c>
      <c r="B163" s="6" t="s">
        <v>378</v>
      </c>
      <c r="C163" s="79">
        <v>0</v>
      </c>
      <c r="D163" s="79">
        <v>1380976.77</v>
      </c>
      <c r="E163" s="79">
        <v>1538719.15</v>
      </c>
    </row>
    <row r="164" spans="1:5" ht="29.45" customHeight="1">
      <c r="A164" s="20" t="s">
        <v>227</v>
      </c>
      <c r="B164" s="21" t="s">
        <v>110</v>
      </c>
      <c r="C164" s="44">
        <f>SUM(C165)</f>
        <v>53626388.859999999</v>
      </c>
      <c r="D164" s="44">
        <f>SUM(D165)</f>
        <v>16387555.52</v>
      </c>
      <c r="E164" s="44">
        <f>SUM(E165)</f>
        <v>14228925.52</v>
      </c>
    </row>
    <row r="165" spans="1:5" ht="37.5">
      <c r="A165" s="47" t="s">
        <v>174</v>
      </c>
      <c r="B165" s="48" t="s">
        <v>111</v>
      </c>
      <c r="C165" s="44">
        <v>53626388.859999999</v>
      </c>
      <c r="D165" s="44">
        <v>16387555.52</v>
      </c>
      <c r="E165" s="44">
        <v>14228925.52</v>
      </c>
    </row>
    <row r="166" spans="1:5" ht="42.75" customHeight="1">
      <c r="A166" s="17" t="s">
        <v>175</v>
      </c>
      <c r="B166" s="31" t="s">
        <v>145</v>
      </c>
      <c r="C166" s="45">
        <f>SUM(C167,C169,C171,C173,C175,C177,C179,C181,C183)</f>
        <v>474041580.43000001</v>
      </c>
      <c r="D166" s="45">
        <f t="shared" ref="D166:E166" si="48">SUM(D167,D169,D171,D173,D175,D177,D179,D181,D183)</f>
        <v>462938013.59999996</v>
      </c>
      <c r="E166" s="45">
        <f t="shared" si="48"/>
        <v>459037207.78999996</v>
      </c>
    </row>
    <row r="167" spans="1:5" ht="54.6" customHeight="1">
      <c r="A167" s="20" t="s">
        <v>176</v>
      </c>
      <c r="B167" s="34" t="s">
        <v>352</v>
      </c>
      <c r="C167" s="22">
        <f>SUM(C168)</f>
        <v>465221253.54000002</v>
      </c>
      <c r="D167" s="22">
        <f>SUM(D168)</f>
        <v>454135764.24000001</v>
      </c>
      <c r="E167" s="22">
        <f>SUM(E168)</f>
        <v>454627143.74000001</v>
      </c>
    </row>
    <row r="168" spans="1:5" ht="54.6" customHeight="1">
      <c r="A168" s="20" t="s">
        <v>177</v>
      </c>
      <c r="B168" s="34" t="s">
        <v>353</v>
      </c>
      <c r="C168" s="22">
        <v>465221253.54000002</v>
      </c>
      <c r="D168" s="22">
        <v>454135764.24000001</v>
      </c>
      <c r="E168" s="22">
        <v>454627143.74000001</v>
      </c>
    </row>
    <row r="169" spans="1:5" ht="110.45" customHeight="1">
      <c r="A169" s="47" t="s">
        <v>178</v>
      </c>
      <c r="B169" s="49" t="s">
        <v>151</v>
      </c>
      <c r="C169" s="22">
        <f>SUM(C170)</f>
        <v>3836545.68</v>
      </c>
      <c r="D169" s="22">
        <f t="shared" ref="D169:E169" si="49">SUM(D170)</f>
        <v>3812471.52</v>
      </c>
      <c r="E169" s="22">
        <f t="shared" si="49"/>
        <v>3762134.64</v>
      </c>
    </row>
    <row r="170" spans="1:5" ht="113.45" customHeight="1">
      <c r="A170" s="47" t="s">
        <v>179</v>
      </c>
      <c r="B170" s="49" t="s">
        <v>152</v>
      </c>
      <c r="C170" s="22">
        <v>3836545.68</v>
      </c>
      <c r="D170" s="22">
        <v>3812471.52</v>
      </c>
      <c r="E170" s="22">
        <v>3762134.64</v>
      </c>
    </row>
    <row r="171" spans="1:5" ht="57.75" customHeight="1">
      <c r="A171" s="47" t="s">
        <v>180</v>
      </c>
      <c r="B171" s="49" t="s">
        <v>62</v>
      </c>
      <c r="C171" s="22">
        <f>SUM(C172)</f>
        <v>616746.06999999995</v>
      </c>
      <c r="D171" s="22">
        <f t="shared" ref="D171:E171" si="50">SUM(D172)</f>
        <v>622475.94999999995</v>
      </c>
      <c r="E171" s="22">
        <f t="shared" si="50"/>
        <v>643756.96</v>
      </c>
    </row>
    <row r="172" spans="1:5" ht="74.45" customHeight="1">
      <c r="A172" s="47" t="s">
        <v>181</v>
      </c>
      <c r="B172" s="49" t="s">
        <v>153</v>
      </c>
      <c r="C172" s="22">
        <v>616746.06999999995</v>
      </c>
      <c r="D172" s="22">
        <v>622475.94999999995</v>
      </c>
      <c r="E172" s="22">
        <v>643756.96</v>
      </c>
    </row>
    <row r="173" spans="1:5" ht="76.900000000000006" customHeight="1">
      <c r="A173" s="47" t="s">
        <v>182</v>
      </c>
      <c r="B173" s="49" t="s">
        <v>154</v>
      </c>
      <c r="C173" s="22">
        <f>SUM(C174)</f>
        <v>4429.1400000000003</v>
      </c>
      <c r="D173" s="22">
        <f t="shared" ref="D173:E173" si="51">SUM(D174)</f>
        <v>4695.8900000000003</v>
      </c>
      <c r="E173" s="22">
        <f t="shared" si="51"/>
        <v>4172.45</v>
      </c>
    </row>
    <row r="174" spans="1:5" ht="91.15" customHeight="1">
      <c r="A174" s="47" t="s">
        <v>183</v>
      </c>
      <c r="B174" s="49" t="s">
        <v>155</v>
      </c>
      <c r="C174" s="22">
        <v>4429.1400000000003</v>
      </c>
      <c r="D174" s="22">
        <v>4695.8900000000003</v>
      </c>
      <c r="E174" s="22">
        <v>4172.45</v>
      </c>
    </row>
    <row r="175" spans="1:5" ht="150.6" customHeight="1">
      <c r="A175" s="47" t="s">
        <v>184</v>
      </c>
      <c r="B175" s="49" t="s">
        <v>156</v>
      </c>
      <c r="C175" s="22">
        <f>SUM(C176)</f>
        <v>2908404</v>
      </c>
      <c r="D175" s="22">
        <f t="shared" ref="D175:E175" si="52">SUM(D176)</f>
        <v>2908404</v>
      </c>
      <c r="E175" s="22">
        <f t="shared" si="52"/>
        <v>0</v>
      </c>
    </row>
    <row r="176" spans="1:5" ht="171" customHeight="1">
      <c r="A176" s="47" t="s">
        <v>185</v>
      </c>
      <c r="B176" s="49" t="s">
        <v>157</v>
      </c>
      <c r="C176" s="22">
        <v>2908404</v>
      </c>
      <c r="D176" s="22">
        <v>2908404</v>
      </c>
      <c r="E176" s="22">
        <v>0</v>
      </c>
    </row>
    <row r="177" spans="1:5" ht="93" hidden="1" customHeight="1">
      <c r="A177" s="47" t="s">
        <v>186</v>
      </c>
      <c r="B177" s="49" t="s">
        <v>158</v>
      </c>
      <c r="C177" s="22">
        <f>SUM(C178)</f>
        <v>0</v>
      </c>
      <c r="D177" s="22">
        <f t="shared" ref="D177" si="53">SUM(D178)</f>
        <v>0</v>
      </c>
      <c r="E177" s="22"/>
    </row>
    <row r="178" spans="1:5" ht="87.6" hidden="1" customHeight="1">
      <c r="A178" s="47" t="s">
        <v>187</v>
      </c>
      <c r="B178" s="49" t="s">
        <v>159</v>
      </c>
      <c r="C178" s="22"/>
      <c r="D178" s="22"/>
      <c r="E178" s="22"/>
    </row>
    <row r="179" spans="1:5" ht="114.75" customHeight="1">
      <c r="A179" s="47" t="s">
        <v>188</v>
      </c>
      <c r="B179" s="49" t="s">
        <v>160</v>
      </c>
      <c r="C179" s="22">
        <f>SUM(C180)</f>
        <v>1454202</v>
      </c>
      <c r="D179" s="22">
        <f t="shared" ref="D179:E179" si="54">SUM(D180)</f>
        <v>1454202</v>
      </c>
      <c r="E179" s="22">
        <f t="shared" si="54"/>
        <v>0</v>
      </c>
    </row>
    <row r="180" spans="1:5" ht="114.75" customHeight="1">
      <c r="A180" s="47" t="s">
        <v>189</v>
      </c>
      <c r="B180" s="49" t="s">
        <v>161</v>
      </c>
      <c r="C180" s="22">
        <v>1454202</v>
      </c>
      <c r="D180" s="22">
        <v>1454202</v>
      </c>
      <c r="E180" s="22">
        <v>0</v>
      </c>
    </row>
    <row r="181" spans="1:5" ht="18.75" hidden="1">
      <c r="A181" s="47"/>
      <c r="B181" s="49"/>
      <c r="C181" s="44">
        <f>SUM(C182:C182)</f>
        <v>0</v>
      </c>
      <c r="D181" s="44">
        <f>SUM(D182:D182)</f>
        <v>0</v>
      </c>
      <c r="E181" s="44">
        <f>SUM(E182:E182)</f>
        <v>0</v>
      </c>
    </row>
    <row r="182" spans="1:5" ht="33.6" hidden="1" customHeight="1">
      <c r="A182" s="47"/>
      <c r="B182" s="49"/>
      <c r="C182" s="22"/>
      <c r="D182" s="22"/>
      <c r="E182" s="22"/>
    </row>
    <row r="183" spans="1:5" ht="27.6" hidden="1" customHeight="1">
      <c r="A183" s="47" t="s">
        <v>190</v>
      </c>
      <c r="B183" s="48" t="s">
        <v>112</v>
      </c>
      <c r="C183" s="22">
        <f>SUM(C184)</f>
        <v>0</v>
      </c>
      <c r="D183" s="22">
        <f>SUM(D184)</f>
        <v>0</v>
      </c>
      <c r="E183" s="22">
        <f>SUM(E184)</f>
        <v>0</v>
      </c>
    </row>
    <row r="184" spans="1:5" ht="39.6" hidden="1" customHeight="1">
      <c r="A184" s="47" t="s">
        <v>191</v>
      </c>
      <c r="B184" s="50" t="s">
        <v>162</v>
      </c>
      <c r="C184" s="22"/>
      <c r="D184" s="22"/>
      <c r="E184" s="22"/>
    </row>
    <row r="185" spans="1:5" ht="16.899999999999999" customHeight="1">
      <c r="A185" s="17" t="s">
        <v>314</v>
      </c>
      <c r="B185" s="31" t="s">
        <v>113</v>
      </c>
      <c r="C185" s="45">
        <f>SUM(C186,C188,C190,C192)</f>
        <v>62952526.439999998</v>
      </c>
      <c r="D185" s="45">
        <f t="shared" ref="D185:E185" si="55">SUM(D186,D188,D190,D192)</f>
        <v>21340754.109999999</v>
      </c>
      <c r="E185" s="45">
        <f t="shared" si="55"/>
        <v>20965331.740000002</v>
      </c>
    </row>
    <row r="186" spans="1:5" ht="89.45" customHeight="1">
      <c r="A186" s="20" t="s">
        <v>325</v>
      </c>
      <c r="B186" s="50" t="s">
        <v>326</v>
      </c>
      <c r="C186" s="22">
        <f>SUM(C187)</f>
        <v>136594.31</v>
      </c>
      <c r="D186" s="22">
        <f t="shared" ref="D186:E186" si="56">SUM(D187)</f>
        <v>222720</v>
      </c>
      <c r="E186" s="22">
        <f t="shared" si="56"/>
        <v>222720</v>
      </c>
    </row>
    <row r="187" spans="1:5" ht="93" customHeight="1">
      <c r="A187" s="20" t="s">
        <v>310</v>
      </c>
      <c r="B187" s="50" t="s">
        <v>232</v>
      </c>
      <c r="C187" s="22">
        <v>136594.31</v>
      </c>
      <c r="D187" s="22">
        <v>222720</v>
      </c>
      <c r="E187" s="22">
        <v>222720</v>
      </c>
    </row>
    <row r="188" spans="1:5" ht="118.15" customHeight="1">
      <c r="A188" s="5" t="s">
        <v>371</v>
      </c>
      <c r="B188" s="48" t="s">
        <v>373</v>
      </c>
      <c r="C188" s="22">
        <f>SUM(C189)</f>
        <v>448735.44</v>
      </c>
      <c r="D188" s="22">
        <f t="shared" ref="D188:E188" si="57">SUM(D189)</f>
        <v>3391378.05</v>
      </c>
      <c r="E188" s="22">
        <f t="shared" si="57"/>
        <v>3391378.05</v>
      </c>
    </row>
    <row r="189" spans="1:5" ht="141.75" customHeight="1">
      <c r="A189" s="5" t="s">
        <v>372</v>
      </c>
      <c r="B189" s="48" t="s">
        <v>374</v>
      </c>
      <c r="C189" s="22">
        <v>448735.44</v>
      </c>
      <c r="D189" s="22">
        <v>3391378.05</v>
      </c>
      <c r="E189" s="22">
        <v>3391378.05</v>
      </c>
    </row>
    <row r="190" spans="1:5" ht="197.25" customHeight="1">
      <c r="A190" s="5" t="s">
        <v>311</v>
      </c>
      <c r="B190" s="75" t="s">
        <v>362</v>
      </c>
      <c r="C190" s="22">
        <f>SUM(C191)</f>
        <v>16792700</v>
      </c>
      <c r="D190" s="22">
        <f t="shared" ref="D190:E190" si="58">SUM(D191)</f>
        <v>16965100</v>
      </c>
      <c r="E190" s="22">
        <f t="shared" si="58"/>
        <v>16936100</v>
      </c>
    </row>
    <row r="191" spans="1:5" ht="206.25" customHeight="1">
      <c r="A191" s="5" t="s">
        <v>312</v>
      </c>
      <c r="B191" s="68" t="s">
        <v>363</v>
      </c>
      <c r="C191" s="22">
        <v>16792700</v>
      </c>
      <c r="D191" s="22">
        <v>16965100</v>
      </c>
      <c r="E191" s="22">
        <v>16936100</v>
      </c>
    </row>
    <row r="192" spans="1:5" ht="38.25" customHeight="1">
      <c r="A192" s="5" t="s">
        <v>192</v>
      </c>
      <c r="B192" s="50" t="s">
        <v>313</v>
      </c>
      <c r="C192" s="22">
        <f>SUM(C193)</f>
        <v>45574496.689999998</v>
      </c>
      <c r="D192" s="22">
        <f t="shared" ref="D192:E192" si="59">SUM(D193)</f>
        <v>761556.06</v>
      </c>
      <c r="E192" s="22">
        <f t="shared" si="59"/>
        <v>415133.69</v>
      </c>
    </row>
    <row r="193" spans="1:15" ht="35.25" customHeight="1">
      <c r="A193" s="5" t="s">
        <v>193</v>
      </c>
      <c r="B193" s="50" t="s">
        <v>48</v>
      </c>
      <c r="C193" s="22">
        <v>45574496.689999998</v>
      </c>
      <c r="D193" s="22">
        <v>761556.06</v>
      </c>
      <c r="E193" s="22">
        <v>415133.69</v>
      </c>
    </row>
    <row r="194" spans="1:15" ht="42.6" hidden="1" customHeight="1">
      <c r="A194" s="17" t="s">
        <v>198</v>
      </c>
      <c r="B194" s="73" t="s">
        <v>196</v>
      </c>
      <c r="C194" s="19">
        <f>SUM(C195)</f>
        <v>0</v>
      </c>
      <c r="D194" s="19">
        <f>SUM(D195)</f>
        <v>0</v>
      </c>
      <c r="E194" s="19">
        <f>SUM(E195)</f>
        <v>0</v>
      </c>
    </row>
    <row r="195" spans="1:15" ht="20.45" hidden="1" customHeight="1">
      <c r="A195" s="20" t="s">
        <v>199</v>
      </c>
      <c r="B195" s="21" t="s">
        <v>197</v>
      </c>
      <c r="C195" s="22">
        <f>SUM(C196:C197)</f>
        <v>0</v>
      </c>
      <c r="D195" s="22">
        <f t="shared" ref="D195:E195" si="60">SUM(D196:D197)</f>
        <v>0</v>
      </c>
      <c r="E195" s="22">
        <f t="shared" si="60"/>
        <v>0</v>
      </c>
    </row>
    <row r="196" spans="1:15" ht="23.45" hidden="1" customHeight="1">
      <c r="A196" s="20" t="s">
        <v>200</v>
      </c>
      <c r="B196" s="21"/>
      <c r="C196" s="22"/>
      <c r="D196" s="22"/>
      <c r="E196" s="22"/>
    </row>
    <row r="197" spans="1:15" ht="22.9" hidden="1" customHeight="1">
      <c r="A197" s="20" t="s">
        <v>201</v>
      </c>
      <c r="B197" s="21"/>
      <c r="C197" s="22"/>
      <c r="D197" s="22"/>
      <c r="E197" s="22"/>
    </row>
    <row r="198" spans="1:15" ht="37.5">
      <c r="A198" s="17" t="s">
        <v>49</v>
      </c>
      <c r="B198" s="69" t="s">
        <v>118</v>
      </c>
      <c r="C198" s="19">
        <f>SUM(C199)</f>
        <v>40000</v>
      </c>
      <c r="D198" s="19">
        <f t="shared" ref="D198:E198" si="61">SUM(D199)</f>
        <v>0</v>
      </c>
      <c r="E198" s="19">
        <f t="shared" si="61"/>
        <v>0</v>
      </c>
    </row>
    <row r="199" spans="1:15" ht="37.5">
      <c r="A199" s="20" t="s">
        <v>194</v>
      </c>
      <c r="B199" s="51" t="s">
        <v>50</v>
      </c>
      <c r="C199" s="22">
        <f>SUM(C200:C201)</f>
        <v>40000</v>
      </c>
      <c r="D199" s="22">
        <f>SUM(D200:D201)</f>
        <v>0</v>
      </c>
      <c r="E199" s="22">
        <f>SUM(E200:E201)</f>
        <v>0</v>
      </c>
    </row>
    <row r="200" spans="1:15" ht="72.599999999999994" hidden="1" customHeight="1">
      <c r="A200" s="20" t="s">
        <v>202</v>
      </c>
      <c r="B200" s="51" t="s">
        <v>119</v>
      </c>
      <c r="C200" s="24"/>
      <c r="D200" s="24"/>
      <c r="E200" s="24"/>
    </row>
    <row r="201" spans="1:15" ht="37.5">
      <c r="A201" s="20" t="s">
        <v>195</v>
      </c>
      <c r="B201" s="51" t="s">
        <v>50</v>
      </c>
      <c r="C201" s="24">
        <v>40000</v>
      </c>
      <c r="D201" s="24"/>
      <c r="E201" s="24"/>
    </row>
    <row r="202" spans="1:15" ht="22.15" hidden="1" customHeight="1">
      <c r="A202" s="52" t="s">
        <v>163</v>
      </c>
      <c r="B202" s="53" t="s">
        <v>164</v>
      </c>
      <c r="C202" s="24"/>
      <c r="D202" s="24">
        <v>0</v>
      </c>
      <c r="E202" s="24">
        <v>0</v>
      </c>
    </row>
    <row r="203" spans="1:15" ht="18.75" hidden="1">
      <c r="A203" s="20"/>
      <c r="B203" s="51"/>
      <c r="C203" s="24"/>
      <c r="D203" s="24"/>
      <c r="E203" s="24"/>
    </row>
    <row r="204" spans="1:15" ht="76.900000000000006" hidden="1" customHeight="1">
      <c r="A204" s="52" t="s">
        <v>51</v>
      </c>
      <c r="B204" s="53" t="s">
        <v>165</v>
      </c>
      <c r="C204" s="22"/>
      <c r="D204" s="22">
        <f>SUM(D205)</f>
        <v>0</v>
      </c>
      <c r="E204" s="22">
        <f>SUM(E205)</f>
        <v>0</v>
      </c>
    </row>
    <row r="205" spans="1:15" ht="18.75" hidden="1" customHeight="1">
      <c r="A205" s="20" t="s">
        <v>53</v>
      </c>
      <c r="B205" s="54" t="s">
        <v>52</v>
      </c>
      <c r="C205" s="22"/>
      <c r="D205" s="22"/>
      <c r="E205" s="22"/>
    </row>
    <row r="206" spans="1:15" ht="18" customHeight="1" thickBot="1">
      <c r="A206" s="55"/>
      <c r="B206" s="56"/>
      <c r="C206" s="57"/>
      <c r="D206" s="57"/>
      <c r="E206" s="57"/>
    </row>
    <row r="207" spans="1:15" ht="30.6" customHeight="1" thickBot="1">
      <c r="A207" s="58"/>
      <c r="B207" s="59" t="s">
        <v>108</v>
      </c>
      <c r="C207" s="60">
        <f>+C17+C124</f>
        <v>1171901563.8000002</v>
      </c>
      <c r="D207" s="60">
        <f>+D17+D124</f>
        <v>1052671431.0699999</v>
      </c>
      <c r="E207" s="61">
        <f>+E17+E124</f>
        <v>1043549143.5699999</v>
      </c>
      <c r="G207" s="83" t="s">
        <v>77</v>
      </c>
      <c r="H207" s="83"/>
      <c r="I207" s="83"/>
      <c r="J207" s="83" t="s">
        <v>90</v>
      </c>
      <c r="K207" s="83"/>
      <c r="L207" s="83"/>
      <c r="M207" s="83" t="s">
        <v>120</v>
      </c>
      <c r="N207" s="83"/>
      <c r="O207" s="83"/>
    </row>
    <row r="208" spans="1:15" ht="6.75" customHeight="1">
      <c r="A208" s="62"/>
      <c r="B208" s="63"/>
      <c r="C208" s="64"/>
      <c r="D208" s="64"/>
      <c r="E208" s="65"/>
    </row>
    <row r="209" spans="1:5" ht="18.75">
      <c r="A209" s="8"/>
      <c r="B209" s="8"/>
      <c r="C209" s="8"/>
      <c r="D209" s="8"/>
      <c r="E209" s="8"/>
    </row>
    <row r="210" spans="1:5" ht="18.75">
      <c r="A210" s="8"/>
      <c r="B210" s="8"/>
      <c r="C210" s="8"/>
      <c r="D210" s="8"/>
      <c r="E210" s="8"/>
    </row>
    <row r="211" spans="1:5" ht="18.75">
      <c r="A211" s="8"/>
      <c r="B211" s="66"/>
      <c r="C211" s="66"/>
      <c r="D211" s="8"/>
      <c r="E211" s="8"/>
    </row>
    <row r="212" spans="1:5" ht="18.75">
      <c r="A212" s="8"/>
      <c r="B212" s="8"/>
      <c r="C212" s="8"/>
      <c r="D212" s="8"/>
      <c r="E212" s="8"/>
    </row>
    <row r="213" spans="1:5" ht="18.75">
      <c r="A213" s="8"/>
      <c r="B213" s="8"/>
      <c r="C213" s="8"/>
      <c r="D213" s="8"/>
      <c r="E213" s="8"/>
    </row>
    <row r="214" spans="1:5" ht="18.75">
      <c r="A214" s="67"/>
      <c r="B214" s="8"/>
      <c r="C214" s="8"/>
      <c r="D214" s="84"/>
      <c r="E214" s="84"/>
    </row>
    <row r="215" spans="1:5" ht="18.75">
      <c r="A215" s="4"/>
      <c r="B215" s="3"/>
      <c r="C215" s="3"/>
      <c r="D215" s="85"/>
      <c r="E215" s="85"/>
    </row>
  </sheetData>
  <mergeCells count="14">
    <mergeCell ref="C1:E1"/>
    <mergeCell ref="C2:E2"/>
    <mergeCell ref="C3:E3"/>
    <mergeCell ref="C4:E4"/>
    <mergeCell ref="J207:L207"/>
    <mergeCell ref="M207:O207"/>
    <mergeCell ref="D214:E214"/>
    <mergeCell ref="D215:E215"/>
    <mergeCell ref="C7:E7"/>
    <mergeCell ref="C8:E8"/>
    <mergeCell ref="C9:E9"/>
    <mergeCell ref="C10:E10"/>
    <mergeCell ref="A12:E12"/>
    <mergeCell ref="G207:I207"/>
  </mergeCells>
  <pageMargins left="1.1811023622047245" right="0.39370078740157483" top="0.78740157480314965" bottom="0.78740157480314965" header="0.51181102362204722" footer="0.51181102362204722"/>
  <pageSetup paperSize="9" scale="53" firstPageNumber="2" orientation="portrait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Chernyshova</cp:lastModifiedBy>
  <cp:lastPrinted>2023-07-19T13:44:02Z</cp:lastPrinted>
  <dcterms:created xsi:type="dcterms:W3CDTF">2008-09-15T07:41:17Z</dcterms:created>
  <dcterms:modified xsi:type="dcterms:W3CDTF">2023-07-31T09:39:59Z</dcterms:modified>
</cp:coreProperties>
</file>