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75" windowWidth="15165" windowHeight="8370"/>
  </bookViews>
  <sheets>
    <sheet name="МП 2017-2019" sheetId="3" r:id="rId1"/>
  </sheets>
  <definedNames>
    <definedName name="_xlnm.Print_Titles" localSheetId="0">'МП 2017-2019'!$12:$12</definedName>
    <definedName name="_xlnm.Print_Area" localSheetId="0">'МП 2017-2019'!$A$1:$R$142</definedName>
  </definedNames>
  <calcPr calcId="125725"/>
</workbook>
</file>

<file path=xl/calcChain.xml><?xml version="1.0" encoding="utf-8"?>
<calcChain xmlns="http://schemas.openxmlformats.org/spreadsheetml/2006/main">
  <c r="Q114" i="3"/>
  <c r="R114"/>
  <c r="P114"/>
  <c r="O114"/>
  <c r="Q118"/>
  <c r="R118"/>
  <c r="P118"/>
  <c r="O118"/>
  <c r="Q115"/>
  <c r="R115"/>
  <c r="P115"/>
  <c r="O115"/>
  <c r="O44"/>
  <c r="O39"/>
  <c r="O46"/>
  <c r="O59"/>
  <c r="Q56"/>
  <c r="R56"/>
  <c r="P56"/>
  <c r="O56"/>
  <c r="Q57"/>
  <c r="Q53"/>
  <c r="R53"/>
  <c r="P53"/>
  <c r="O53"/>
  <c r="Q54"/>
  <c r="O112"/>
  <c r="P120"/>
  <c r="Q120"/>
  <c r="R120"/>
  <c r="P124"/>
  <c r="Q124"/>
  <c r="R124"/>
  <c r="O124"/>
  <c r="P121"/>
  <c r="Q121"/>
  <c r="R121"/>
  <c r="O121"/>
  <c r="O120" s="1"/>
  <c r="P72"/>
  <c r="P78"/>
  <c r="O78"/>
  <c r="P73"/>
  <c r="R73"/>
  <c r="P74"/>
  <c r="R74"/>
  <c r="O74"/>
  <c r="O73" s="1"/>
  <c r="O72" s="1"/>
  <c r="O71" s="1"/>
  <c r="P76"/>
  <c r="R76"/>
  <c r="O76"/>
  <c r="P61"/>
  <c r="Q61"/>
  <c r="R61"/>
  <c r="P68"/>
  <c r="Q68"/>
  <c r="R68"/>
  <c r="O68"/>
  <c r="P69"/>
  <c r="Q69"/>
  <c r="R69"/>
  <c r="O69"/>
  <c r="P65"/>
  <c r="Q65"/>
  <c r="R65"/>
  <c r="O65"/>
  <c r="P66"/>
  <c r="Q66"/>
  <c r="R66"/>
  <c r="P62"/>
  <c r="R62"/>
  <c r="P63"/>
  <c r="R63"/>
  <c r="O63"/>
  <c r="O62" s="1"/>
  <c r="O61" s="1"/>
  <c r="Q64"/>
  <c r="Q63" s="1"/>
  <c r="Q62" s="1"/>
  <c r="P52"/>
  <c r="P51" s="1"/>
  <c r="R52"/>
  <c r="R51" s="1"/>
  <c r="R50" s="1"/>
  <c r="O52"/>
  <c r="O51" s="1"/>
  <c r="P59"/>
  <c r="R59"/>
  <c r="Q81"/>
  <c r="R81"/>
  <c r="P81"/>
  <c r="O81"/>
  <c r="O82"/>
  <c r="O83"/>
  <c r="P71"/>
  <c r="R79"/>
  <c r="R78" s="1"/>
  <c r="R72" s="1"/>
  <c r="P79"/>
  <c r="O79"/>
  <c r="O66"/>
  <c r="O42"/>
  <c r="O40"/>
  <c r="R109"/>
  <c r="P109"/>
  <c r="O109"/>
  <c r="R111"/>
  <c r="P111"/>
  <c r="O111"/>
  <c r="Q135"/>
  <c r="R135"/>
  <c r="P135"/>
  <c r="Q134"/>
  <c r="R134"/>
  <c r="P134"/>
  <c r="O135"/>
  <c r="O134" s="1"/>
  <c r="Q132"/>
  <c r="R132"/>
  <c r="P132"/>
  <c r="Q131"/>
  <c r="Q130" s="1"/>
  <c r="R131"/>
  <c r="R130" s="1"/>
  <c r="P131"/>
  <c r="P130" s="1"/>
  <c r="O132"/>
  <c r="O131" s="1"/>
  <c r="Q127"/>
  <c r="Q126" s="1"/>
  <c r="R127"/>
  <c r="R126" s="1"/>
  <c r="P127"/>
  <c r="P126" s="1"/>
  <c r="O127"/>
  <c r="O126" s="1"/>
  <c r="Q113"/>
  <c r="Q112" s="1"/>
  <c r="R113"/>
  <c r="P113"/>
  <c r="Q97"/>
  <c r="Q96" s="1"/>
  <c r="R97"/>
  <c r="R96" s="1"/>
  <c r="P97"/>
  <c r="P96" s="1"/>
  <c r="O97"/>
  <c r="O96" s="1"/>
  <c r="Q100"/>
  <c r="Q99" s="1"/>
  <c r="R100"/>
  <c r="R99" s="1"/>
  <c r="P100"/>
  <c r="P99" s="1"/>
  <c r="O100"/>
  <c r="O99" s="1"/>
  <c r="Q103"/>
  <c r="R103"/>
  <c r="P103"/>
  <c r="Q102"/>
  <c r="R102"/>
  <c r="P102"/>
  <c r="O103"/>
  <c r="O102" s="1"/>
  <c r="Q89"/>
  <c r="Q88" s="1"/>
  <c r="R89"/>
  <c r="R88" s="1"/>
  <c r="P89"/>
  <c r="P88" s="1"/>
  <c r="Q92"/>
  <c r="Q91" s="1"/>
  <c r="R92"/>
  <c r="R91" s="1"/>
  <c r="P92"/>
  <c r="P91" s="1"/>
  <c r="O92"/>
  <c r="O91" s="1"/>
  <c r="O90"/>
  <c r="O89" s="1"/>
  <c r="O88" s="1"/>
  <c r="O87" s="1"/>
  <c r="O86" s="1"/>
  <c r="R25"/>
  <c r="R24" s="1"/>
  <c r="R23" s="1"/>
  <c r="R22" s="1"/>
  <c r="R21" s="1"/>
  <c r="R20" s="1"/>
  <c r="P25"/>
  <c r="P24" s="1"/>
  <c r="P23" s="1"/>
  <c r="P22" s="1"/>
  <c r="P21" s="1"/>
  <c r="P20" s="1"/>
  <c r="O25"/>
  <c r="O24" s="1"/>
  <c r="O23" s="1"/>
  <c r="O22" s="1"/>
  <c r="O21" s="1"/>
  <c r="O20" s="1"/>
  <c r="O18"/>
  <c r="O17" s="1"/>
  <c r="Q48"/>
  <c r="R48"/>
  <c r="P48"/>
  <c r="Q44"/>
  <c r="R44"/>
  <c r="P44"/>
  <c r="R34"/>
  <c r="R33" s="1"/>
  <c r="Q34"/>
  <c r="Q33" s="1"/>
  <c r="P34"/>
  <c r="P33" s="1"/>
  <c r="O34"/>
  <c r="O33" s="1"/>
  <c r="Q18"/>
  <c r="Q14" s="1"/>
  <c r="Q13" s="1"/>
  <c r="R18"/>
  <c r="R14" s="1"/>
  <c r="R13" s="1"/>
  <c r="P18"/>
  <c r="P14" s="1"/>
  <c r="P13" s="1"/>
  <c r="O14"/>
  <c r="O13" s="1"/>
  <c r="O48"/>
  <c r="Q32"/>
  <c r="R32"/>
  <c r="P32"/>
  <c r="Q31"/>
  <c r="Q30" s="1"/>
  <c r="Q29" s="1"/>
  <c r="Q28" s="1"/>
  <c r="R31"/>
  <c r="R30" s="1"/>
  <c r="R29" s="1"/>
  <c r="P31"/>
  <c r="P30" s="1"/>
  <c r="P29" s="1"/>
  <c r="O32"/>
  <c r="O31" s="1"/>
  <c r="O30" s="1"/>
  <c r="O29" s="1"/>
  <c r="Q16"/>
  <c r="Q15" s="1"/>
  <c r="R16"/>
  <c r="R15" s="1"/>
  <c r="P16"/>
  <c r="P15" s="1"/>
  <c r="O16"/>
  <c r="O15" s="1"/>
  <c r="O138"/>
  <c r="P50" l="1"/>
  <c r="O50"/>
  <c r="O113"/>
  <c r="R71"/>
  <c r="O37"/>
  <c r="O36" s="1"/>
  <c r="Q67"/>
  <c r="O108"/>
  <c r="O107" s="1"/>
  <c r="P43"/>
  <c r="P42" s="1"/>
  <c r="Q43"/>
  <c r="Q42" s="1"/>
  <c r="R43"/>
  <c r="R42" s="1"/>
  <c r="Q111"/>
  <c r="Q110"/>
  <c r="Q109" s="1"/>
  <c r="Q108" s="1"/>
  <c r="Q107" s="1"/>
  <c r="Q106" s="1"/>
  <c r="Q105" s="1"/>
  <c r="O38"/>
  <c r="O130"/>
  <c r="O106"/>
  <c r="O105" s="1"/>
  <c r="R108"/>
  <c r="R107" s="1"/>
  <c r="R106" s="1"/>
  <c r="R105" s="1"/>
  <c r="P108"/>
  <c r="P107" s="1"/>
  <c r="P106" s="1"/>
  <c r="P105" s="1"/>
  <c r="P87"/>
  <c r="P86" s="1"/>
  <c r="R87"/>
  <c r="R86" s="1"/>
  <c r="Q87"/>
  <c r="Q86" s="1"/>
  <c r="O95"/>
  <c r="O94" s="1"/>
  <c r="O85" s="1"/>
  <c r="R95"/>
  <c r="R94" s="1"/>
  <c r="Q95"/>
  <c r="Q94" s="1"/>
  <c r="P95"/>
  <c r="P94" s="1"/>
  <c r="P85" s="1"/>
  <c r="P17"/>
  <c r="Q17"/>
  <c r="R17"/>
  <c r="Q27"/>
  <c r="Q26"/>
  <c r="Q25" s="1"/>
  <c r="Q24" s="1"/>
  <c r="Q23" s="1"/>
  <c r="Q22" s="1"/>
  <c r="Q21" s="1"/>
  <c r="Q20" s="1"/>
  <c r="O137" l="1"/>
  <c r="Q60"/>
  <c r="Q59" s="1"/>
  <c r="R41"/>
  <c r="R40"/>
  <c r="R39" s="1"/>
  <c r="Q41"/>
  <c r="Q40"/>
  <c r="Q39" s="1"/>
  <c r="P41"/>
  <c r="P40"/>
  <c r="P39" s="1"/>
  <c r="Q85"/>
  <c r="Q84" s="1"/>
  <c r="Q83" s="1"/>
  <c r="R85"/>
  <c r="P38" l="1"/>
  <c r="P37"/>
  <c r="P36" s="1"/>
  <c r="P137" s="1"/>
  <c r="Q38"/>
  <c r="Q37"/>
  <c r="R38"/>
  <c r="R37"/>
  <c r="R36" s="1"/>
  <c r="R137" s="1"/>
  <c r="Q58"/>
  <c r="Q55"/>
  <c r="Q52" s="1"/>
  <c r="Q51" s="1"/>
  <c r="Q50" s="1"/>
  <c r="Q82"/>
  <c r="Q80"/>
  <c r="Q79" l="1"/>
  <c r="Q77"/>
  <c r="Q76" s="1"/>
  <c r="Q78" l="1"/>
  <c r="Q75"/>
  <c r="Q74" s="1"/>
  <c r="Q73"/>
  <c r="Q72" s="1"/>
  <c r="Q36" s="1"/>
  <c r="Q71"/>
  <c r="Q137"/>
</calcChain>
</file>

<file path=xl/sharedStrings.xml><?xml version="1.0" encoding="utf-8"?>
<sst xmlns="http://schemas.openxmlformats.org/spreadsheetml/2006/main" count="291" uniqueCount="150">
  <si>
    <t xml:space="preserve"> </t>
  </si>
  <si>
    <t/>
  </si>
  <si>
    <t>1702618</t>
  </si>
  <si>
    <t>000</t>
  </si>
  <si>
    <t>Коммунальное хозяйство</t>
  </si>
  <si>
    <t>Муниципальная  программа "Обеспечение качественным жильем и услугами ЖКХ населения Кимовского района"</t>
  </si>
  <si>
    <t>Муниципальная программа "Повышение общественной безопасности населения и развитие местного самоуправления в муниципальном образовании Кимовский район"</t>
  </si>
  <si>
    <t>Культура</t>
  </si>
  <si>
    <t>КУЛЬТУРА И КИНЕМАТОГРАФИЯ</t>
  </si>
  <si>
    <t>Муниципальная программа "Развитие культуры и туризма  в муниципальном образовании Кимовский район"</t>
  </si>
  <si>
    <t>Наименование показателя</t>
  </si>
  <si>
    <t>Целевая статья</t>
  </si>
  <si>
    <t>Вид расходов</t>
  </si>
  <si>
    <t>Раздел</t>
  </si>
  <si>
    <t xml:space="preserve">Подраздел </t>
  </si>
  <si>
    <t>( в тыс. руб.)</t>
  </si>
  <si>
    <t>Подпрограмма "Памятники истории и культуры"</t>
  </si>
  <si>
    <t>Содержание мест захоронения</t>
  </si>
  <si>
    <t>Иные закупки товаров, работ и услуг для обеспечения государственных (муниципальных) нужд</t>
  </si>
  <si>
    <t xml:space="preserve">Подпрограмма  "Профилактика правонарушений, терроризма и экстремизма" </t>
  </si>
  <si>
    <t>Установка систем видеонаблюдения</t>
  </si>
  <si>
    <t>НАЦИОНАЛЬНАЯ БЕЗОПАСНОСТЬ И ПРАВООХРАНИТЕЛЬНАЯ ДЕЯТЕЛЬНОСТЬ</t>
  </si>
  <si>
    <t>Защита населения и территории от последствий ЧС природного и техногенного характера, гражданская оборона</t>
  </si>
  <si>
    <t>Подпрограмма "Переселение граждан из аварийного жилищного фонда на территории МО Кимовский район"</t>
  </si>
  <si>
    <t>Жилищное хозяйство</t>
  </si>
  <si>
    <t>Бюджетные инвестиции</t>
  </si>
  <si>
    <t>Обеспечение теплоснабжением населения в муниципальном образовании</t>
  </si>
  <si>
    <t>Обеспечение водоснабжением населения в муниципальном образовании</t>
  </si>
  <si>
    <t>Обеспечение услугами водоотведения населения в муниципальном образовании</t>
  </si>
  <si>
    <t>ИТОГО</t>
  </si>
  <si>
    <t>ЖИЛИЩНО-КОММУНАЛЬНОЕ ХОЗЯЙСТВО</t>
  </si>
  <si>
    <t>Прочие мероприятия по благоустройству</t>
  </si>
  <si>
    <t>2017 год</t>
  </si>
  <si>
    <t>2018 год</t>
  </si>
  <si>
    <t xml:space="preserve">                 Приложение 8</t>
  </si>
  <si>
    <t>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  видам расходов,  разделам, подразделам классификации расходов бюджета муниципального образования МО город Кимовск Кимовского района на 2017 год и на плановый период 2018- 2019 годов</t>
  </si>
  <si>
    <t>03 0 00 00000</t>
  </si>
  <si>
    <t>2019 год</t>
  </si>
  <si>
    <t>03 5 00 00000</t>
  </si>
  <si>
    <t>Основное мероприятие "Сохранение культурного наследия"</t>
  </si>
  <si>
    <t>03 5 01 00000</t>
  </si>
  <si>
    <t>03 5 01 26370</t>
  </si>
  <si>
    <t>Муниципальная программа "Развитие спорта и молодежной политики в муниципальном образовании Кимовский район"</t>
  </si>
  <si>
    <t>Подпрограмма "Развитие физической культуры и спорта в муниципальном образовании Кимовский район"</t>
  </si>
  <si>
    <t>04 0 00 00000</t>
  </si>
  <si>
    <t>04 1 00 00000</t>
  </si>
  <si>
    <t>ФИЗИЧЕСКАЯ КУЛЬТУРА И СПОРТ</t>
  </si>
  <si>
    <t xml:space="preserve">Физическая культура </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</si>
  <si>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</si>
  <si>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04 1 01 00000</t>
  </si>
  <si>
    <t>Обеспечение деятельности (оказание услуг) муниципальных учреждений физической культуры и спорта</t>
  </si>
  <si>
    <t>04 1 01 26910</t>
  </si>
  <si>
    <t>Расходы на выплату персоналу казенных учреждений</t>
  </si>
  <si>
    <t>Уплата налогов, сборов, иных платежей</t>
  </si>
  <si>
    <t>05 0 00 00000</t>
  </si>
  <si>
    <t>05 1 00 00000</t>
  </si>
  <si>
    <t>05 1 01 26770</t>
  </si>
  <si>
    <t>05 1 01 00000</t>
  </si>
  <si>
    <t>Основное мероприятие "Профилактика правонарушений, терроризма и экстремизма"</t>
  </si>
  <si>
    <t>06 0 00 00000</t>
  </si>
  <si>
    <t>06 2 00 00000</t>
  </si>
  <si>
    <t>Основное мероприятие "Переселение граждан из аварийного жилищного фонда в муниципальном образовании Кимовский район"</t>
  </si>
  <si>
    <t>06 2 01 00000</t>
  </si>
  <si>
    <t>Ликвидация аварийного жилищного  фонда</t>
  </si>
  <si>
    <t>06 2 01 26780</t>
  </si>
  <si>
    <t>Переселение граждан из аварийного жилищного фонда, в том числе переселение граждан из аварийного жилищного фонда с учетом необходимости развития малоэтажного строительства за счет собственных средств</t>
  </si>
  <si>
    <t>06 2 01 S9602</t>
  </si>
  <si>
    <t>Муниципальная программа "Обеспечение пожарной безопасности на отдельных объектах муниципальной собственности муниципального образования Кимовский район"</t>
  </si>
  <si>
    <t>15 0 00 00000</t>
  </si>
  <si>
    <t>15 0 01 00000</t>
  </si>
  <si>
    <t>Обеспечение пожарной безопасности</t>
  </si>
  <si>
    <t>Мероприятия по оснащению муниципальных учреждений необходимыми средствами и оборудованием в соответствии с требованиями пожарной безопасности</t>
  </si>
  <si>
    <t>15 0 01 27070</t>
  </si>
  <si>
    <t>Основное мероприятие "Совершенствование противопожарной пропаганды и информационное обеспечение населения в вопросах пожарной безопасности"</t>
  </si>
  <si>
    <t>15 0 02 00000</t>
  </si>
  <si>
    <t>15 0 02 27080</t>
  </si>
  <si>
    <t>Основное мероприятие "Противопожарные мероприятия"</t>
  </si>
  <si>
    <t>15 0 03 00000</t>
  </si>
  <si>
    <t>Мероприятия по  противопожарной безопасности</t>
  </si>
  <si>
    <t>15 0 03 26440</t>
  </si>
  <si>
    <t>Физическая культура</t>
  </si>
  <si>
    <t>Мероприятия по совершенствованию противопожарной пропаганды и информационное обеспечение населения в вопросах пожарной безопасности, соблюдение требований пожарной безопасности в муниципальных учреждениях "</t>
  </si>
  <si>
    <t>Муниципальная программа комплексного развития систем коммунальной инфраструктуры муниципального образования город Кимовск Кимовского района на 2017-2025 гг."</t>
  </si>
  <si>
    <t>Основное мероприятие "Строительство, реконструкция и ремонт систем теплоснабжения"</t>
  </si>
  <si>
    <t>18 0 00 00000</t>
  </si>
  <si>
    <t>18 0 01 00000</t>
  </si>
  <si>
    <t>18 0 01 26320</t>
  </si>
  <si>
    <t>Основное мероприятие "Строительство, реконструкция и ремонт систем водоснабжения"</t>
  </si>
  <si>
    <t>18 0 02 00000</t>
  </si>
  <si>
    <t>18 0 02 26430</t>
  </si>
  <si>
    <t>Основное мероприятие "Строительство, реконструкция и ремонт систем водоотведения"</t>
  </si>
  <si>
    <t>18 0 03 00000</t>
  </si>
  <si>
    <t>18 0 03 26450</t>
  </si>
  <si>
    <t>БЛАГОУСТРОЙСТВО</t>
  </si>
  <si>
    <t>Основное мероприятие "Обеспечение энергоснабжением, повышение энергетической эффективности и энергосбережения"</t>
  </si>
  <si>
    <t>18 0 04 00000</t>
  </si>
  <si>
    <t>Обеспечение энергоснабжением</t>
  </si>
  <si>
    <t>18 0 04 26420</t>
  </si>
  <si>
    <t>Основное мерприятие "Повышение технического урвня объектов утилизации твердых бытовых отходов"</t>
  </si>
  <si>
    <t>18 0 05 00000</t>
  </si>
  <si>
    <t>18 0 05 26380</t>
  </si>
  <si>
    <t>Установка приборов учета</t>
  </si>
  <si>
    <t>18 0 04 26790</t>
  </si>
  <si>
    <t>06 2 01 09502</t>
  </si>
  <si>
    <t>Обеспечение мероприятий по переселению граждан из аварийного жилищного фонда, в т.ч. переселению граждан из аварийного жилищного фонда с учетом необходимости развития малоэтажного жилищного строительства за счет средств Фонда сдействия реформированию ЖКХ</t>
  </si>
  <si>
    <t>06 2 01 09602</t>
  </si>
  <si>
    <t>Обеспечение мероприятий по переселению граждан из аварийного жилищного фонда, в т.ч. переселению граждан из аварийного жилищного фонда с учетом необходимости развития малоэтажного жилищного строительства за счет средств области</t>
  </si>
  <si>
    <t>Подпрограмма "Развитие систем коммунальной инфраструктуры в муниципальном образовании Кимовский район"</t>
  </si>
  <si>
    <t>06 4 00 00000</t>
  </si>
  <si>
    <t>06 4 02 26430</t>
  </si>
  <si>
    <t>Благоустройство</t>
  </si>
  <si>
    <t>Подпрограмма "Обеспечение территории жилой застройки объектами коммунальной инфраструктуры"</t>
  </si>
  <si>
    <t>06 3 00 00000</t>
  </si>
  <si>
    <t>Обеспечение энергоснабжением населения в муниципальном образовании</t>
  </si>
  <si>
    <t>06 3 01 26420</t>
  </si>
  <si>
    <t>06 3 02 26740</t>
  </si>
  <si>
    <t>Благоустройство территории жилой застройки</t>
  </si>
  <si>
    <t>09 0 00 00000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</si>
  <si>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2016-2020 годы"</t>
  </si>
  <si>
    <t>Подпрограмма "Повышение безопасности дорожного движения"</t>
  </si>
  <si>
    <t>09 1 00 00000</t>
  </si>
  <si>
    <t>Обеспечение безопасности дорожного движения</t>
  </si>
  <si>
    <t>09 1 01 26750</t>
  </si>
  <si>
    <r>
      <t xml:space="preserve">"О внесении изменений и дополнений в решение Собрания депутатов муниципального образования город Кимовск Кимовского района                                от </t>
    </r>
    <r>
      <rPr>
        <u/>
        <sz val="12"/>
        <rFont val="Times New Roman"/>
        <family val="1"/>
        <charset val="204"/>
      </rPr>
      <t>14.12.2016</t>
    </r>
    <r>
      <rPr>
        <sz val="12"/>
        <rFont val="Times New Roman"/>
        <family val="1"/>
        <charset val="204"/>
      </rPr>
      <t xml:space="preserve"> № </t>
    </r>
    <r>
      <rPr>
        <u/>
        <sz val="12"/>
        <rFont val="Times New Roman"/>
        <family val="1"/>
        <charset val="204"/>
      </rPr>
      <t>64-227</t>
    </r>
    <r>
      <rPr>
        <sz val="12"/>
        <rFont val="Times New Roman"/>
        <family val="1"/>
        <charset val="204"/>
      </rPr>
      <t xml:space="preserve">                                                      "О  бюджете муниципального образования город Кимовск Кимовского района на 2017 год и на плановый период 2018 и 2019 годов"</t>
    </r>
  </si>
  <si>
    <r>
      <t xml:space="preserve">к решению Собрания депутатов муниципального образования город Кимовск Кимовского района                                                   от </t>
    </r>
    <r>
      <rPr>
        <u/>
        <sz val="12"/>
        <rFont val="Times New Roman"/>
        <family val="1"/>
        <charset val="204"/>
      </rPr>
      <t xml:space="preserve">14.12.2016 </t>
    </r>
    <r>
      <rPr>
        <sz val="12"/>
        <rFont val="Times New Roman"/>
        <family val="1"/>
        <charset val="204"/>
      </rPr>
      <t xml:space="preserve"> № </t>
    </r>
    <r>
      <rPr>
        <u/>
        <sz val="12"/>
        <rFont val="Times New Roman"/>
        <family val="1"/>
        <charset val="204"/>
      </rPr>
      <t>64-227</t>
    </r>
  </si>
  <si>
    <t>"О  бюджете муниципального образования город Кимовск Кимовского района на 2017 год                            и на плановый период 2018 и 2019 годов"</t>
  </si>
  <si>
    <t>06 3 01 00000</t>
  </si>
  <si>
    <t>06 3 01 26320</t>
  </si>
  <si>
    <t>Основное мероприятие "Строительство объектов коммунальной инфраструктуры"</t>
  </si>
  <si>
    <t>06 3 01 26430</t>
  </si>
  <si>
    <t>06 4 01 00000</t>
  </si>
  <si>
    <t>06 4 01 26320</t>
  </si>
  <si>
    <t>06 4 02 00000</t>
  </si>
  <si>
    <t>06 4 03 00000</t>
  </si>
  <si>
    <t>06 4 03 26450</t>
  </si>
  <si>
    <t>06 3 01 80560</t>
  </si>
  <si>
    <t>Обеспечение территории жилой застройки (100% жилье экономкласса) объектами инженерной инфраструктуры</t>
  </si>
  <si>
    <t>Основное мероприятие "Благоустройство территории жилой застройки"</t>
  </si>
  <si>
    <t>06 3 02 00000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</si>
  <si>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</si>
  <si>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18 0 02 80340</t>
  </si>
  <si>
    <t>Строительство и капитальный ремонт объектов коммунальной инфраструктуры</t>
  </si>
  <si>
    <t xml:space="preserve">                 Приложение 4</t>
  </si>
  <si>
    <t>06 2 01 26900</t>
  </si>
  <si>
    <t>Мероприятия по признанию жилищного фонда аварийным</t>
  </si>
  <si>
    <t>Строительство и капитальный ремонт объектов теплоснабжения Кимовского района</t>
  </si>
  <si>
    <t>18 0 01 80340</t>
  </si>
  <si>
    <t>И.о.начальника финансового управления</t>
  </si>
  <si>
    <t>Т.А.Ковалева</t>
  </si>
  <si>
    <t>к решению Собрания депутатов муниципального образования город Кимовск Кимовского района                            от 15.09.2017 № 76-265</t>
  </si>
</sst>
</file>

<file path=xl/styles.xml><?xml version="1.0" encoding="utf-8"?>
<styleSheet xmlns="http://schemas.openxmlformats.org/spreadsheetml/2006/main">
  <numFmts count="7">
    <numFmt numFmtId="164" formatCode="#,##0.00;[Red]\-#,##0.00;0.00"/>
    <numFmt numFmtId="165" formatCode="000"/>
    <numFmt numFmtId="166" formatCode="00"/>
    <numFmt numFmtId="167" formatCode="0000000"/>
    <numFmt numFmtId="168" formatCode="#,##0.0_ ;[Red]\-#,##0.0\ "/>
    <numFmt numFmtId="169" formatCode="#,##0.0"/>
    <numFmt numFmtId="170" formatCode="0.0"/>
  </numFmts>
  <fonts count="19">
    <font>
      <sz val="11"/>
      <color theme="1"/>
      <name val="Calibri"/>
      <family val="2"/>
      <charset val="204"/>
      <scheme val="minor"/>
    </font>
    <font>
      <sz val="10"/>
      <name val="Arial"/>
      <family val="2"/>
      <charset val="204"/>
    </font>
    <font>
      <sz val="8"/>
      <name val="Arial"/>
      <family val="2"/>
      <charset val="204"/>
    </font>
    <font>
      <b/>
      <sz val="8"/>
      <name val="Arial"/>
      <family val="2"/>
      <charset val="204"/>
    </font>
    <font>
      <b/>
      <sz val="8"/>
      <name val="Arial"/>
      <family val="2"/>
      <charset val="204"/>
    </font>
    <font>
      <sz val="12"/>
      <name val="Arial"/>
      <family val="2"/>
      <charset val="204"/>
    </font>
    <font>
      <sz val="12"/>
      <color theme="1"/>
      <name val="Calibri"/>
      <family val="2"/>
      <charset val="204"/>
      <scheme val="minor"/>
    </font>
    <font>
      <sz val="10"/>
      <name val="Arial"/>
      <family val="2"/>
      <charset val="204"/>
    </font>
    <font>
      <sz val="12"/>
      <color theme="1"/>
      <name val="Arial"/>
      <family val="2"/>
      <charset val="204"/>
    </font>
    <font>
      <sz val="12"/>
      <name val="Times New Roman"/>
      <family val="1"/>
      <charset val="204"/>
    </font>
    <font>
      <b/>
      <sz val="12"/>
      <name val="Times New Roman"/>
      <family val="1"/>
      <charset val="204"/>
    </font>
    <font>
      <sz val="12"/>
      <color theme="1"/>
      <name val="Times New Roman"/>
      <family val="1"/>
      <charset val="204"/>
    </font>
    <font>
      <sz val="8"/>
      <name val="Arial"/>
      <family val="2"/>
      <charset val="204"/>
    </font>
    <font>
      <sz val="11"/>
      <name val="Times New Roman"/>
      <family val="1"/>
      <charset val="204"/>
    </font>
    <font>
      <b/>
      <sz val="10"/>
      <name val="Times New Roman"/>
      <family val="1"/>
      <charset val="204"/>
    </font>
    <font>
      <sz val="10"/>
      <name val="Times New Roman"/>
      <family val="1"/>
      <charset val="204"/>
    </font>
    <font>
      <sz val="12"/>
      <color theme="0" tint="-0.499984740745262"/>
      <name val="Times New Roman"/>
      <family val="1"/>
      <charset val="204"/>
    </font>
    <font>
      <u/>
      <sz val="12"/>
      <name val="Times New Roman"/>
      <family val="1"/>
      <charset val="204"/>
    </font>
    <font>
      <sz val="12"/>
      <color theme="0" tint="-0.34998626667073579"/>
      <name val="Times New Roman"/>
      <family val="1"/>
      <charset val="204"/>
    </font>
  </fonts>
  <fills count="5">
    <fill>
      <patternFill patternType="none"/>
    </fill>
    <fill>
      <patternFill patternType="gray125"/>
    </fill>
    <fill>
      <patternFill patternType="solid">
        <fgColor indexed="43"/>
      </patternFill>
    </fill>
    <fill>
      <patternFill patternType="solid">
        <fgColor indexed="55"/>
      </patternFill>
    </fill>
    <fill>
      <patternFill patternType="solid">
        <fgColor theme="0"/>
        <bgColor indexed="64"/>
      </patternFill>
    </fill>
  </fills>
  <borders count="6">
    <border>
      <left/>
      <right/>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0" fontId="1" fillId="0" borderId="0"/>
    <xf numFmtId="0" fontId="7" fillId="0" borderId="0"/>
  </cellStyleXfs>
  <cellXfs count="114">
    <xf numFmtId="0" fontId="0" fillId="0" borderId="0" xfId="0"/>
    <xf numFmtId="0" fontId="3" fillId="0" borderId="0" xfId="1" applyNumberFormat="1" applyFont="1" applyFill="1" applyBorder="1" applyAlignment="1" applyProtection="1">
      <protection hidden="1"/>
    </xf>
    <xf numFmtId="0" fontId="3" fillId="0" borderId="0" xfId="1" applyNumberFormat="1" applyFont="1" applyFill="1" applyBorder="1" applyAlignment="1" applyProtection="1">
      <alignment horizontal="center"/>
      <protection hidden="1"/>
    </xf>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3" fillId="0" borderId="0" xfId="1" applyNumberFormat="1" applyFont="1" applyFill="1" applyAlignment="1" applyProtection="1">
      <protection hidden="1"/>
    </xf>
    <xf numFmtId="0" fontId="4" fillId="0" borderId="0" xfId="1" applyNumberFormat="1" applyFont="1" applyFill="1" applyBorder="1" applyAlignment="1" applyProtection="1">
      <protection hidden="1"/>
    </xf>
    <xf numFmtId="0" fontId="5" fillId="0" borderId="0" xfId="2" applyFont="1" applyFill="1" applyBorder="1" applyAlignment="1" applyProtection="1">
      <alignment horizontal="left"/>
      <protection hidden="1"/>
    </xf>
    <xf numFmtId="0" fontId="0" fillId="0" borderId="0" xfId="0" applyAlignment="1">
      <alignment horizontal="left"/>
    </xf>
    <xf numFmtId="0" fontId="9" fillId="0" borderId="0" xfId="1" applyFont="1" applyBorder="1" applyProtection="1">
      <protection hidden="1"/>
    </xf>
    <xf numFmtId="0" fontId="9" fillId="0" borderId="0" xfId="1" applyNumberFormat="1" applyFont="1" applyFill="1" applyBorder="1" applyAlignment="1" applyProtection="1">
      <alignment horizontal="center"/>
      <protection hidden="1"/>
    </xf>
    <xf numFmtId="0" fontId="9" fillId="0" borderId="0" xfId="1" applyNumberFormat="1" applyFont="1" applyFill="1" applyBorder="1" applyAlignment="1" applyProtection="1">
      <protection hidden="1"/>
    </xf>
    <xf numFmtId="0" fontId="9" fillId="0" borderId="0" xfId="1" applyNumberFormat="1" applyFont="1" applyFill="1" applyAlignment="1" applyProtection="1">
      <alignment wrapText="1"/>
      <protection hidden="1"/>
    </xf>
    <xf numFmtId="0" fontId="10" fillId="0" borderId="0" xfId="1" applyNumberFormat="1" applyFont="1" applyFill="1" applyAlignment="1" applyProtection="1">
      <alignment horizontal="centerContinuous"/>
      <protection hidden="1"/>
    </xf>
    <xf numFmtId="0" fontId="9" fillId="0" borderId="0" xfId="1" applyFont="1" applyProtection="1">
      <protection hidden="1"/>
    </xf>
    <xf numFmtId="0" fontId="9" fillId="0" borderId="0" xfId="1" applyFont="1"/>
    <xf numFmtId="0" fontId="9" fillId="0" borderId="0" xfId="1" applyNumberFormat="1" applyFont="1" applyFill="1" applyAlignment="1" applyProtection="1">
      <protection hidden="1"/>
    </xf>
    <xf numFmtId="0" fontId="10" fillId="0" borderId="0" xfId="1" applyNumberFormat="1" applyFont="1" applyFill="1" applyBorder="1" applyAlignment="1" applyProtection="1">
      <alignment horizontal="center"/>
      <protection hidden="1"/>
    </xf>
    <xf numFmtId="0" fontId="9" fillId="0" borderId="2" xfId="1" applyFont="1" applyBorder="1" applyAlignment="1">
      <alignment horizontal="center" vertical="center"/>
    </xf>
    <xf numFmtId="0" fontId="9" fillId="0" borderId="0" xfId="0" applyFont="1" applyAlignment="1">
      <alignment horizontal="right" wrapText="1" shrinkToFit="1"/>
    </xf>
    <xf numFmtId="0" fontId="9" fillId="0" borderId="0" xfId="0" applyFont="1" applyAlignment="1">
      <alignment horizontal="right" vertical="top" wrapText="1" shrinkToFit="1"/>
    </xf>
    <xf numFmtId="0" fontId="9" fillId="0" borderId="0" xfId="0" applyFont="1" applyAlignment="1">
      <alignment horizontal="center" vertical="top" wrapText="1" shrinkToFit="1"/>
    </xf>
    <xf numFmtId="0" fontId="9" fillId="0" borderId="2" xfId="2" applyNumberFormat="1" applyFont="1" applyFill="1" applyBorder="1" applyAlignment="1" applyProtection="1">
      <alignment horizontal="center" vertical="center" wrapText="1"/>
      <protection hidden="1"/>
    </xf>
    <xf numFmtId="0" fontId="9" fillId="0" borderId="2" xfId="1" applyNumberFormat="1" applyFont="1" applyFill="1" applyBorder="1" applyAlignment="1" applyProtection="1">
      <alignment horizontal="center" vertical="center" wrapText="1"/>
      <protection hidden="1"/>
    </xf>
    <xf numFmtId="0" fontId="9" fillId="0" borderId="2" xfId="1" applyFont="1" applyBorder="1"/>
    <xf numFmtId="0" fontId="5" fillId="0" borderId="0" xfId="1" applyNumberFormat="1" applyFont="1" applyFill="1" applyBorder="1" applyAlignment="1" applyProtection="1">
      <protection hidden="1"/>
    </xf>
    <xf numFmtId="165" fontId="9" fillId="0" borderId="2" xfId="1" applyNumberFormat="1" applyFont="1" applyFill="1" applyBorder="1" applyAlignment="1" applyProtection="1">
      <alignment horizontal="center"/>
      <protection hidden="1"/>
    </xf>
    <xf numFmtId="166" fontId="9" fillId="0" borderId="2" xfId="1" applyNumberFormat="1" applyFont="1" applyFill="1" applyBorder="1" applyAlignment="1" applyProtection="1">
      <alignment horizontal="center"/>
      <protection hidden="1"/>
    </xf>
    <xf numFmtId="168" fontId="9" fillId="0" borderId="2" xfId="1" applyNumberFormat="1" applyFont="1" applyFill="1" applyBorder="1" applyAlignment="1" applyProtection="1">
      <protection hidden="1"/>
    </xf>
    <xf numFmtId="164" fontId="9" fillId="0" borderId="2" xfId="1" applyNumberFormat="1" applyFont="1" applyFill="1" applyBorder="1" applyAlignment="1" applyProtection="1">
      <protection hidden="1"/>
    </xf>
    <xf numFmtId="164" fontId="9" fillId="2" borderId="2" xfId="1" applyNumberFormat="1" applyFont="1" applyFill="1" applyBorder="1" applyAlignment="1" applyProtection="1">
      <protection hidden="1"/>
    </xf>
    <xf numFmtId="165" fontId="10" fillId="0" borderId="2" xfId="1" applyNumberFormat="1" applyFont="1" applyFill="1" applyBorder="1" applyAlignment="1" applyProtection="1">
      <alignment horizontal="center"/>
      <protection hidden="1"/>
    </xf>
    <xf numFmtId="166" fontId="10" fillId="0" borderId="2" xfId="1" applyNumberFormat="1" applyFont="1" applyFill="1" applyBorder="1" applyAlignment="1" applyProtection="1">
      <alignment horizontal="center"/>
      <protection hidden="1"/>
    </xf>
    <xf numFmtId="168" fontId="10" fillId="0" borderId="2" xfId="1" applyNumberFormat="1" applyFont="1" applyFill="1" applyBorder="1" applyAlignment="1" applyProtection="1">
      <protection hidden="1"/>
    </xf>
    <xf numFmtId="0" fontId="9" fillId="0" borderId="2" xfId="1" applyNumberFormat="1" applyFont="1" applyFill="1" applyBorder="1" applyAlignment="1" applyProtection="1">
      <protection hidden="1"/>
    </xf>
    <xf numFmtId="164" fontId="10" fillId="0" borderId="2" xfId="1" applyNumberFormat="1" applyFont="1" applyFill="1" applyBorder="1" applyAlignment="1" applyProtection="1">
      <protection hidden="1"/>
    </xf>
    <xf numFmtId="0" fontId="9" fillId="0" borderId="0" xfId="1" applyNumberFormat="1" applyFont="1" applyFill="1" applyAlignment="1" applyProtection="1">
      <alignment horizontal="center"/>
      <protection hidden="1"/>
    </xf>
    <xf numFmtId="169" fontId="10" fillId="0" borderId="2" xfId="1" applyNumberFormat="1" applyFont="1" applyFill="1" applyBorder="1" applyAlignment="1" applyProtection="1">
      <protection hidden="1"/>
    </xf>
    <xf numFmtId="170" fontId="9" fillId="0" borderId="2" xfId="1" applyNumberFormat="1" applyFont="1" applyBorder="1"/>
    <xf numFmtId="0" fontId="12" fillId="0" borderId="0" xfId="1" applyNumberFormat="1" applyFont="1" applyFill="1" applyBorder="1" applyAlignment="1" applyProtection="1">
      <alignment horizontal="left"/>
      <protection hidden="1"/>
    </xf>
    <xf numFmtId="0" fontId="10" fillId="0" borderId="0" xfId="1" applyFont="1" applyBorder="1" applyAlignment="1" applyProtection="1">
      <protection hidden="1"/>
    </xf>
    <xf numFmtId="0" fontId="10" fillId="0" borderId="0" xfId="1" applyNumberFormat="1" applyFont="1" applyFill="1" applyBorder="1" applyAlignment="1" applyProtection="1">
      <protection hidden="1"/>
    </xf>
    <xf numFmtId="170" fontId="9" fillId="0" borderId="2" xfId="1" applyNumberFormat="1" applyFont="1" applyFill="1" applyBorder="1" applyAlignment="1" applyProtection="1">
      <protection hidden="1"/>
    </xf>
    <xf numFmtId="170" fontId="9" fillId="2" borderId="2" xfId="1" applyNumberFormat="1" applyFont="1" applyFill="1" applyBorder="1" applyAlignment="1" applyProtection="1">
      <protection hidden="1"/>
    </xf>
    <xf numFmtId="0" fontId="5" fillId="4" borderId="0" xfId="1" applyNumberFormat="1" applyFont="1" applyFill="1" applyBorder="1" applyAlignment="1" applyProtection="1">
      <protection hidden="1"/>
    </xf>
    <xf numFmtId="165" fontId="9" fillId="4" borderId="2" xfId="1" applyNumberFormat="1" applyFont="1" applyFill="1" applyBorder="1" applyAlignment="1" applyProtection="1">
      <alignment horizontal="center"/>
      <protection hidden="1"/>
    </xf>
    <xf numFmtId="166" fontId="9" fillId="4" borderId="2" xfId="1" applyNumberFormat="1" applyFont="1" applyFill="1" applyBorder="1" applyAlignment="1" applyProtection="1">
      <alignment horizontal="center"/>
      <protection hidden="1"/>
    </xf>
    <xf numFmtId="168" fontId="9" fillId="4" borderId="2" xfId="1" applyNumberFormat="1" applyFont="1" applyFill="1" applyBorder="1" applyAlignment="1" applyProtection="1">
      <protection hidden="1"/>
    </xf>
    <xf numFmtId="0" fontId="1" fillId="4" borderId="0" xfId="1" applyFill="1"/>
    <xf numFmtId="0" fontId="9" fillId="4" borderId="0" xfId="1" applyNumberFormat="1" applyFont="1" applyFill="1" applyBorder="1" applyAlignment="1" applyProtection="1">
      <protection hidden="1"/>
    </xf>
    <xf numFmtId="0" fontId="13" fillId="0" borderId="0" xfId="1" applyNumberFormat="1" applyFont="1" applyFill="1" applyBorder="1" applyAlignment="1" applyProtection="1">
      <alignment horizontal="left"/>
      <protection hidden="1"/>
    </xf>
    <xf numFmtId="167" fontId="14" fillId="0" borderId="2" xfId="1" applyNumberFormat="1" applyFont="1" applyFill="1" applyBorder="1" applyAlignment="1" applyProtection="1">
      <alignment horizontal="center"/>
      <protection hidden="1"/>
    </xf>
    <xf numFmtId="167" fontId="15" fillId="4" borderId="2" xfId="1" applyNumberFormat="1" applyFont="1" applyFill="1" applyBorder="1" applyAlignment="1" applyProtection="1">
      <alignment horizontal="center"/>
      <protection hidden="1"/>
    </xf>
    <xf numFmtId="167" fontId="15" fillId="0" borderId="2" xfId="1" applyNumberFormat="1" applyFont="1" applyFill="1" applyBorder="1" applyAlignment="1" applyProtection="1">
      <alignment horizontal="center"/>
      <protection hidden="1"/>
    </xf>
    <xf numFmtId="49" fontId="15" fillId="0" borderId="2" xfId="1" applyNumberFormat="1" applyFont="1" applyFill="1" applyBorder="1" applyAlignment="1" applyProtection="1">
      <alignment horizontal="center"/>
      <protection hidden="1"/>
    </xf>
    <xf numFmtId="49" fontId="15" fillId="4" borderId="2" xfId="1" applyNumberFormat="1" applyFont="1" applyFill="1" applyBorder="1" applyAlignment="1" applyProtection="1">
      <alignment horizontal="center"/>
      <protection hidden="1"/>
    </xf>
    <xf numFmtId="168" fontId="16" fillId="0" borderId="2" xfId="1" applyNumberFormat="1" applyFont="1" applyFill="1" applyBorder="1" applyAlignment="1" applyProtection="1">
      <protection hidden="1"/>
    </xf>
    <xf numFmtId="170" fontId="16" fillId="0" borderId="2" xfId="1" applyNumberFormat="1" applyFont="1" applyFill="1" applyBorder="1" applyAlignment="1" applyProtection="1">
      <protection hidden="1"/>
    </xf>
    <xf numFmtId="164" fontId="16" fillId="3" borderId="2" xfId="1" applyNumberFormat="1" applyFont="1" applyFill="1" applyBorder="1" applyAlignment="1" applyProtection="1">
      <protection hidden="1"/>
    </xf>
    <xf numFmtId="170" fontId="16" fillId="0" borderId="2" xfId="1" applyNumberFormat="1" applyFont="1" applyBorder="1"/>
    <xf numFmtId="170" fontId="16" fillId="2" borderId="2" xfId="1" applyNumberFormat="1" applyFont="1" applyFill="1" applyBorder="1" applyAlignment="1" applyProtection="1">
      <protection hidden="1"/>
    </xf>
    <xf numFmtId="168" fontId="16" fillId="4" borderId="2" xfId="1" applyNumberFormat="1" applyFont="1" applyFill="1" applyBorder="1" applyAlignment="1" applyProtection="1">
      <protection hidden="1"/>
    </xf>
    <xf numFmtId="0" fontId="9" fillId="0" borderId="5" xfId="1" applyFont="1" applyBorder="1" applyProtection="1">
      <protection hidden="1"/>
    </xf>
    <xf numFmtId="169" fontId="9" fillId="0" borderId="2" xfId="1" applyNumberFormat="1" applyFont="1" applyBorder="1"/>
    <xf numFmtId="168" fontId="10" fillId="4" borderId="2" xfId="1" applyNumberFormat="1" applyFont="1" applyFill="1" applyBorder="1" applyAlignment="1" applyProtection="1">
      <protection hidden="1"/>
    </xf>
    <xf numFmtId="0" fontId="1" fillId="0" borderId="0" xfId="1" applyFont="1"/>
    <xf numFmtId="168" fontId="18" fillId="0" borderId="2" xfId="1" applyNumberFormat="1" applyFont="1" applyFill="1" applyBorder="1" applyAlignment="1" applyProtection="1">
      <protection hidden="1"/>
    </xf>
    <xf numFmtId="167" fontId="9" fillId="0" borderId="2" xfId="1" applyNumberFormat="1" applyFont="1" applyFill="1" applyBorder="1" applyAlignment="1" applyProtection="1">
      <alignment wrapText="1"/>
      <protection hidden="1"/>
    </xf>
    <xf numFmtId="167" fontId="9" fillId="0" borderId="1" xfId="1" applyNumberFormat="1" applyFont="1" applyFill="1" applyBorder="1" applyAlignment="1" applyProtection="1">
      <alignment horizontal="left" vertical="center" wrapText="1"/>
      <protection hidden="1"/>
    </xf>
    <xf numFmtId="167" fontId="9" fillId="0" borderId="3" xfId="1" applyNumberFormat="1" applyFont="1" applyFill="1" applyBorder="1" applyAlignment="1" applyProtection="1">
      <alignment horizontal="left" vertical="center" wrapText="1"/>
      <protection hidden="1"/>
    </xf>
    <xf numFmtId="167" fontId="9" fillId="0" borderId="4" xfId="1" applyNumberFormat="1" applyFont="1" applyFill="1" applyBorder="1" applyAlignment="1" applyProtection="1">
      <alignment horizontal="left" vertical="center" wrapText="1"/>
      <protection hidden="1"/>
    </xf>
    <xf numFmtId="167" fontId="9" fillId="0" borderId="1" xfId="1" applyNumberFormat="1" applyFont="1" applyFill="1" applyBorder="1" applyAlignment="1" applyProtection="1">
      <alignment vertical="center" wrapText="1"/>
      <protection hidden="1"/>
    </xf>
    <xf numFmtId="167" fontId="9" fillId="0" borderId="3" xfId="1" applyNumberFormat="1" applyFont="1" applyFill="1" applyBorder="1" applyAlignment="1" applyProtection="1">
      <alignment vertical="center" wrapText="1"/>
      <protection hidden="1"/>
    </xf>
    <xf numFmtId="167" fontId="9" fillId="0" borderId="4" xfId="1" applyNumberFormat="1" applyFont="1" applyFill="1" applyBorder="1" applyAlignment="1" applyProtection="1">
      <alignment vertical="center" wrapText="1"/>
      <protection hidden="1"/>
    </xf>
    <xf numFmtId="167" fontId="9" fillId="0" borderId="1" xfId="1" applyNumberFormat="1" applyFont="1" applyFill="1" applyBorder="1" applyAlignment="1" applyProtection="1">
      <alignment vertical="top" wrapText="1"/>
      <protection hidden="1"/>
    </xf>
    <xf numFmtId="167" fontId="9" fillId="0" borderId="3" xfId="1" applyNumberFormat="1" applyFont="1" applyFill="1" applyBorder="1" applyAlignment="1" applyProtection="1">
      <alignment vertical="top" wrapText="1"/>
      <protection hidden="1"/>
    </xf>
    <xf numFmtId="167" fontId="9" fillId="0" borderId="4" xfId="1" applyNumberFormat="1" applyFont="1" applyFill="1" applyBorder="1" applyAlignment="1" applyProtection="1">
      <alignment vertical="top" wrapText="1"/>
      <protection hidden="1"/>
    </xf>
    <xf numFmtId="167" fontId="10" fillId="0" borderId="1" xfId="1" applyNumberFormat="1" applyFont="1" applyFill="1" applyBorder="1" applyAlignment="1" applyProtection="1">
      <alignment horizontal="center" vertical="center" wrapText="1"/>
      <protection hidden="1"/>
    </xf>
    <xf numFmtId="167" fontId="10" fillId="0" borderId="3" xfId="1" applyNumberFormat="1" applyFont="1" applyFill="1" applyBorder="1" applyAlignment="1" applyProtection="1">
      <alignment horizontal="center" vertical="center" wrapText="1"/>
      <protection hidden="1"/>
    </xf>
    <xf numFmtId="167" fontId="10" fillId="0" borderId="4" xfId="1" applyNumberFormat="1" applyFont="1" applyFill="1" applyBorder="1" applyAlignment="1" applyProtection="1">
      <alignment horizontal="center" vertical="center" wrapText="1"/>
      <protection hidden="1"/>
    </xf>
    <xf numFmtId="167" fontId="9" fillId="4" borderId="1" xfId="1" applyNumberFormat="1" applyFont="1" applyFill="1" applyBorder="1" applyAlignment="1" applyProtection="1">
      <alignment vertical="center" wrapText="1"/>
      <protection hidden="1"/>
    </xf>
    <xf numFmtId="167" fontId="9" fillId="4" borderId="3" xfId="1" applyNumberFormat="1" applyFont="1" applyFill="1" applyBorder="1" applyAlignment="1" applyProtection="1">
      <alignment vertical="center" wrapText="1"/>
      <protection hidden="1"/>
    </xf>
    <xf numFmtId="167" fontId="9" fillId="4" borderId="4" xfId="1" applyNumberFormat="1" applyFont="1" applyFill="1" applyBorder="1" applyAlignment="1" applyProtection="1">
      <alignment vertical="center" wrapText="1"/>
      <protection hidden="1"/>
    </xf>
    <xf numFmtId="0" fontId="9" fillId="0" borderId="2" xfId="1" applyNumberFormat="1" applyFont="1" applyFill="1" applyBorder="1" applyAlignment="1" applyProtection="1">
      <alignment horizontal="center" vertical="center"/>
      <protection hidden="1"/>
    </xf>
    <xf numFmtId="0" fontId="9" fillId="0" borderId="0" xfId="0" applyFont="1" applyAlignment="1">
      <alignment horizontal="center" wrapText="1" shrinkToFit="1"/>
    </xf>
    <xf numFmtId="0" fontId="11" fillId="0" borderId="0" xfId="0" applyFont="1" applyAlignment="1"/>
    <xf numFmtId="167" fontId="9" fillId="0" borderId="1" xfId="1" applyNumberFormat="1" applyFont="1" applyFill="1" applyBorder="1" applyAlignment="1" applyProtection="1">
      <alignment wrapText="1"/>
      <protection hidden="1"/>
    </xf>
    <xf numFmtId="167" fontId="9" fillId="0" borderId="3" xfId="1" applyNumberFormat="1" applyFont="1" applyFill="1" applyBorder="1" applyAlignment="1" applyProtection="1">
      <alignment wrapText="1"/>
      <protection hidden="1"/>
    </xf>
    <xf numFmtId="167" fontId="9" fillId="0" borderId="4" xfId="1" applyNumberFormat="1" applyFont="1" applyFill="1" applyBorder="1" applyAlignment="1" applyProtection="1">
      <alignment wrapText="1"/>
      <protection hidden="1"/>
    </xf>
    <xf numFmtId="0" fontId="0" fillId="0" borderId="0" xfId="0" applyAlignment="1">
      <alignment horizontal="center" wrapText="1"/>
    </xf>
    <xf numFmtId="0" fontId="9" fillId="0" borderId="0" xfId="0" applyFont="1" applyAlignment="1">
      <alignment horizontal="center" vertical="center" wrapText="1" shrinkToFit="1"/>
    </xf>
    <xf numFmtId="0" fontId="0" fillId="0" borderId="0" xfId="0" applyAlignment="1">
      <alignment horizontal="center" vertical="center" wrapText="1"/>
    </xf>
    <xf numFmtId="0" fontId="0" fillId="0" borderId="0" xfId="0" applyAlignment="1">
      <alignment vertical="center" wrapText="1"/>
    </xf>
    <xf numFmtId="0" fontId="10" fillId="0" borderId="0" xfId="2" applyNumberFormat="1" applyFont="1" applyFill="1" applyAlignment="1" applyProtection="1">
      <alignment horizontal="center" vertical="center" wrapText="1"/>
      <protection hidden="1"/>
    </xf>
    <xf numFmtId="0" fontId="0" fillId="0" borderId="0" xfId="0" applyAlignment="1">
      <alignment wrapText="1"/>
    </xf>
    <xf numFmtId="167" fontId="9" fillId="4" borderId="1" xfId="1" applyNumberFormat="1" applyFont="1" applyFill="1" applyBorder="1" applyAlignment="1" applyProtection="1">
      <alignment horizontal="left" vertical="center" wrapText="1"/>
      <protection hidden="1"/>
    </xf>
    <xf numFmtId="167" fontId="9" fillId="4" borderId="3" xfId="1" applyNumberFormat="1" applyFont="1" applyFill="1" applyBorder="1" applyAlignment="1" applyProtection="1">
      <alignment horizontal="left" vertical="center" wrapText="1"/>
      <protection hidden="1"/>
    </xf>
    <xf numFmtId="167" fontId="9" fillId="4" borderId="4" xfId="1" applyNumberFormat="1" applyFont="1" applyFill="1" applyBorder="1" applyAlignment="1" applyProtection="1">
      <alignment horizontal="left" vertical="center" wrapText="1"/>
      <protection hidden="1"/>
    </xf>
    <xf numFmtId="49" fontId="10" fillId="0" borderId="1" xfId="1" applyNumberFormat="1" applyFont="1" applyFill="1" applyBorder="1" applyAlignment="1" applyProtection="1">
      <alignment horizontal="center" vertical="top" wrapText="1"/>
      <protection hidden="1"/>
    </xf>
    <xf numFmtId="49" fontId="10" fillId="0" borderId="3" xfId="1" applyNumberFormat="1" applyFont="1" applyFill="1" applyBorder="1" applyAlignment="1" applyProtection="1">
      <alignment horizontal="center" vertical="top" wrapText="1"/>
      <protection hidden="1"/>
    </xf>
    <xf numFmtId="49" fontId="10" fillId="0" borderId="4" xfId="1" applyNumberFormat="1" applyFont="1" applyFill="1" applyBorder="1" applyAlignment="1" applyProtection="1">
      <alignment horizontal="center" vertical="top" wrapText="1"/>
      <protection hidden="1"/>
    </xf>
    <xf numFmtId="0" fontId="9" fillId="0" borderId="0" xfId="0" applyFont="1" applyAlignment="1">
      <alignment horizontal="right" vertical="top" wrapText="1" shrinkToFit="1"/>
    </xf>
    <xf numFmtId="0" fontId="0" fillId="0" borderId="0" xfId="0" applyAlignment="1">
      <alignment horizontal="right" vertical="top" wrapText="1"/>
    </xf>
    <xf numFmtId="0" fontId="5" fillId="0" borderId="0" xfId="2" applyNumberFormat="1" applyFont="1" applyFill="1" applyBorder="1" applyAlignment="1" applyProtection="1">
      <alignment wrapText="1"/>
      <protection hidden="1"/>
    </xf>
    <xf numFmtId="0" fontId="6" fillId="0" borderId="0" xfId="0" applyFont="1" applyAlignment="1"/>
    <xf numFmtId="0" fontId="9" fillId="0" borderId="0" xfId="1" applyNumberFormat="1" applyFont="1" applyFill="1" applyAlignment="1" applyProtection="1">
      <alignment wrapText="1"/>
      <protection hidden="1"/>
    </xf>
    <xf numFmtId="0" fontId="9" fillId="0" borderId="5" xfId="1" applyNumberFormat="1" applyFont="1" applyFill="1" applyBorder="1" applyAlignment="1" applyProtection="1">
      <alignment horizontal="center"/>
      <protection hidden="1"/>
    </xf>
    <xf numFmtId="0" fontId="8" fillId="0" borderId="0" xfId="0" applyFont="1" applyAlignment="1">
      <alignment horizontal="left"/>
    </xf>
    <xf numFmtId="0" fontId="10" fillId="0" borderId="0" xfId="1" applyNumberFormat="1" applyFont="1" applyFill="1" applyAlignment="1" applyProtection="1">
      <alignment horizontal="center" wrapText="1"/>
      <protection hidden="1"/>
    </xf>
    <xf numFmtId="167" fontId="10" fillId="0" borderId="1" xfId="1" applyNumberFormat="1" applyFont="1" applyFill="1" applyBorder="1" applyAlignment="1" applyProtection="1">
      <alignment horizontal="center" wrapText="1"/>
      <protection hidden="1"/>
    </xf>
    <xf numFmtId="167" fontId="10" fillId="0" borderId="3" xfId="1" applyNumberFormat="1" applyFont="1" applyFill="1" applyBorder="1" applyAlignment="1" applyProtection="1">
      <alignment horizontal="center" wrapText="1"/>
      <protection hidden="1"/>
    </xf>
    <xf numFmtId="167" fontId="10" fillId="0" borderId="4" xfId="1" applyNumberFormat="1" applyFont="1" applyFill="1" applyBorder="1" applyAlignment="1" applyProtection="1">
      <alignment horizontal="center" wrapText="1"/>
      <protection hidden="1"/>
    </xf>
  </cellXfs>
  <cellStyles count="3">
    <cellStyle name="Обычный" xfId="0" builtinId="0"/>
    <cellStyle name="Обычный 2" xfId="1"/>
    <cellStyle name="Обычный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R146"/>
  <sheetViews>
    <sheetView showGridLines="0" tabSelected="1" zoomScale="80" zoomScaleNormal="80" workbookViewId="0">
      <selection activeCell="J9" sqref="J9:P9"/>
    </sheetView>
  </sheetViews>
  <sheetFormatPr defaultColWidth="9.140625" defaultRowHeight="12.75"/>
  <cols>
    <col min="1" max="1" width="2.7109375" style="3" customWidth="1"/>
    <col min="2" max="4" width="0.5703125" style="3" customWidth="1"/>
    <col min="5" max="9" width="0.7109375" style="3" customWidth="1"/>
    <col min="10" max="10" width="31.85546875" style="3" customWidth="1"/>
    <col min="11" max="11" width="12.85546875" style="3" customWidth="1"/>
    <col min="12" max="12" width="7.7109375" style="3" customWidth="1"/>
    <col min="13" max="13" width="8" style="3" customWidth="1"/>
    <col min="14" max="14" width="7.7109375" style="3" customWidth="1"/>
    <col min="15" max="15" width="13.140625" style="3" customWidth="1"/>
    <col min="16" max="16" width="11" style="3" customWidth="1"/>
    <col min="17" max="17" width="5.7109375" style="3" hidden="1" customWidth="1"/>
    <col min="18" max="18" width="12.140625" style="3" customWidth="1"/>
    <col min="19" max="16384" width="9.140625" style="3"/>
  </cols>
  <sheetData>
    <row r="1" spans="1:18" s="17" customFormat="1" ht="29.25" customHeight="1">
      <c r="A1" s="15"/>
      <c r="B1" s="15"/>
      <c r="C1" s="15"/>
      <c r="D1" s="15"/>
      <c r="E1" s="15"/>
      <c r="F1" s="15"/>
      <c r="G1" s="15"/>
      <c r="H1" s="15"/>
      <c r="I1" s="15"/>
      <c r="J1" s="15"/>
      <c r="K1" s="21"/>
      <c r="L1" s="21"/>
      <c r="M1" s="21"/>
      <c r="N1" s="86" t="s">
        <v>142</v>
      </c>
      <c r="O1" s="91"/>
      <c r="P1" s="91"/>
    </row>
    <row r="2" spans="1:18" s="17" customFormat="1" ht="64.5" customHeight="1">
      <c r="A2" s="15"/>
      <c r="B2" s="15"/>
      <c r="C2" s="15"/>
      <c r="D2" s="15"/>
      <c r="E2" s="15"/>
      <c r="F2" s="15"/>
      <c r="G2" s="15"/>
      <c r="H2" s="15"/>
      <c r="I2" s="15"/>
      <c r="J2" s="15"/>
      <c r="K2" s="22"/>
      <c r="L2" s="22"/>
      <c r="M2" s="22"/>
      <c r="N2" s="92" t="s">
        <v>149</v>
      </c>
      <c r="O2" s="93"/>
      <c r="P2" s="93"/>
      <c r="Q2" s="93"/>
      <c r="R2" s="93"/>
    </row>
    <row r="3" spans="1:18" s="17" customFormat="1" ht="6" customHeight="1">
      <c r="A3" s="15"/>
      <c r="B3" s="15"/>
      <c r="C3" s="15"/>
      <c r="D3" s="15"/>
      <c r="E3" s="15"/>
      <c r="F3" s="15"/>
      <c r="G3" s="15"/>
      <c r="H3" s="15"/>
      <c r="I3" s="15"/>
      <c r="J3" s="15"/>
      <c r="K3" s="86"/>
      <c r="L3" s="86"/>
      <c r="M3" s="86"/>
      <c r="N3" s="86"/>
      <c r="O3" s="87"/>
      <c r="P3" s="16"/>
    </row>
    <row r="4" spans="1:18" s="17" customFormat="1" ht="117" customHeight="1">
      <c r="A4" s="15"/>
      <c r="B4" s="15"/>
      <c r="C4" s="15"/>
      <c r="D4" s="15"/>
      <c r="E4" s="15"/>
      <c r="F4" s="15"/>
      <c r="G4" s="15"/>
      <c r="H4" s="15"/>
      <c r="I4" s="15"/>
      <c r="J4" s="15"/>
      <c r="K4" s="23"/>
      <c r="L4" s="23"/>
      <c r="M4" s="92" t="s">
        <v>123</v>
      </c>
      <c r="N4" s="94"/>
      <c r="O4" s="94"/>
      <c r="P4" s="94"/>
      <c r="Q4" s="94"/>
      <c r="R4" s="94"/>
    </row>
    <row r="5" spans="1:18" s="17" customFormat="1" ht="29.25" customHeight="1">
      <c r="A5" s="15"/>
      <c r="B5" s="15"/>
      <c r="C5" s="15"/>
      <c r="D5" s="15"/>
      <c r="E5" s="15"/>
      <c r="F5" s="15"/>
      <c r="G5" s="15"/>
      <c r="H5" s="15"/>
      <c r="I5" s="15"/>
      <c r="J5" s="15"/>
      <c r="K5" s="21"/>
      <c r="L5" s="21"/>
      <c r="M5" s="21"/>
      <c r="N5" s="86" t="s">
        <v>34</v>
      </c>
      <c r="O5" s="91"/>
      <c r="P5" s="91"/>
    </row>
    <row r="6" spans="1:18" s="17" customFormat="1" ht="64.5" customHeight="1">
      <c r="A6" s="15"/>
      <c r="B6" s="15"/>
      <c r="C6" s="15"/>
      <c r="D6" s="15"/>
      <c r="E6" s="15"/>
      <c r="F6" s="15"/>
      <c r="G6" s="15"/>
      <c r="H6" s="15"/>
      <c r="I6" s="15"/>
      <c r="J6" s="15"/>
      <c r="K6" s="22"/>
      <c r="L6" s="22"/>
      <c r="M6" s="22"/>
      <c r="N6" s="92" t="s">
        <v>124</v>
      </c>
      <c r="O6" s="93"/>
      <c r="P6" s="93"/>
      <c r="Q6" s="93"/>
      <c r="R6" s="93"/>
    </row>
    <row r="7" spans="1:18" s="17" customFormat="1" ht="54" customHeight="1">
      <c r="A7" s="15"/>
      <c r="B7" s="15"/>
      <c r="C7" s="15"/>
      <c r="D7" s="15"/>
      <c r="E7" s="15"/>
      <c r="F7" s="15"/>
      <c r="G7" s="15"/>
      <c r="H7" s="15"/>
      <c r="I7" s="15"/>
      <c r="J7" s="15"/>
      <c r="K7" s="23"/>
      <c r="L7" s="23"/>
      <c r="M7" s="103" t="s">
        <v>125</v>
      </c>
      <c r="N7" s="104"/>
      <c r="O7" s="104"/>
      <c r="P7" s="104"/>
      <c r="Q7" s="104"/>
      <c r="R7" s="104"/>
    </row>
    <row r="8" spans="1:18" s="17" customFormat="1" ht="36" customHeight="1">
      <c r="A8" s="18"/>
      <c r="B8" s="18"/>
      <c r="C8" s="18"/>
      <c r="D8" s="18"/>
      <c r="E8" s="18"/>
      <c r="F8" s="18"/>
      <c r="G8" s="18"/>
      <c r="H8" s="18"/>
      <c r="I8" s="18"/>
      <c r="J8" s="18"/>
      <c r="K8" s="18"/>
      <c r="L8" s="18"/>
      <c r="M8" s="18"/>
      <c r="N8" s="18"/>
      <c r="O8" s="19"/>
      <c r="P8" s="16"/>
    </row>
    <row r="9" spans="1:18" s="17" customFormat="1" ht="116.25" customHeight="1">
      <c r="A9" s="18"/>
      <c r="B9" s="18"/>
      <c r="C9" s="18"/>
      <c r="D9" s="18"/>
      <c r="E9" s="18"/>
      <c r="F9" s="18"/>
      <c r="G9" s="18"/>
      <c r="H9" s="18"/>
      <c r="I9" s="18"/>
      <c r="J9" s="95" t="s">
        <v>35</v>
      </c>
      <c r="K9" s="96"/>
      <c r="L9" s="96"/>
      <c r="M9" s="96"/>
      <c r="N9" s="96"/>
      <c r="O9" s="96"/>
      <c r="P9" s="96"/>
    </row>
    <row r="10" spans="1:18" ht="13.15" customHeight="1">
      <c r="A10" s="6"/>
      <c r="B10" s="5"/>
      <c r="C10" s="5"/>
      <c r="D10" s="5"/>
      <c r="E10" s="5"/>
      <c r="F10" s="5"/>
      <c r="G10" s="5"/>
      <c r="H10" s="5"/>
      <c r="I10" s="5"/>
      <c r="J10" s="5"/>
      <c r="K10" s="5"/>
      <c r="L10" s="5"/>
      <c r="M10" s="5"/>
      <c r="N10" s="5"/>
      <c r="O10" s="2"/>
      <c r="P10" s="4"/>
    </row>
    <row r="11" spans="1:18" ht="13.15" customHeight="1">
      <c r="A11" s="7"/>
      <c r="B11" s="7"/>
      <c r="C11" s="7"/>
      <c r="D11" s="7"/>
      <c r="E11" s="7"/>
      <c r="F11" s="7"/>
      <c r="G11" s="7"/>
      <c r="H11" s="7"/>
      <c r="I11" s="7"/>
      <c r="J11" s="7"/>
      <c r="K11" s="7"/>
      <c r="L11" s="7"/>
      <c r="M11" s="4"/>
      <c r="N11" s="1"/>
      <c r="O11" s="8"/>
      <c r="P11" s="52" t="s">
        <v>15</v>
      </c>
      <c r="R11" s="41"/>
    </row>
    <row r="12" spans="1:18" ht="67.5" customHeight="1">
      <c r="A12" s="7"/>
      <c r="B12" s="85" t="s">
        <v>10</v>
      </c>
      <c r="C12" s="85"/>
      <c r="D12" s="85"/>
      <c r="E12" s="85"/>
      <c r="F12" s="85"/>
      <c r="G12" s="85"/>
      <c r="H12" s="85"/>
      <c r="I12" s="85"/>
      <c r="J12" s="85"/>
      <c r="K12" s="24" t="s">
        <v>11</v>
      </c>
      <c r="L12" s="24" t="s">
        <v>12</v>
      </c>
      <c r="M12" s="24" t="s">
        <v>13</v>
      </c>
      <c r="N12" s="24" t="s">
        <v>14</v>
      </c>
      <c r="O12" s="25" t="s">
        <v>32</v>
      </c>
      <c r="P12" s="25" t="s">
        <v>33</v>
      </c>
      <c r="Q12" s="26"/>
      <c r="R12" s="20" t="s">
        <v>37</v>
      </c>
    </row>
    <row r="13" spans="1:18" ht="67.5" customHeight="1">
      <c r="A13" s="27"/>
      <c r="B13" s="100" t="s">
        <v>9</v>
      </c>
      <c r="C13" s="101"/>
      <c r="D13" s="101"/>
      <c r="E13" s="101"/>
      <c r="F13" s="101"/>
      <c r="G13" s="101"/>
      <c r="H13" s="101"/>
      <c r="I13" s="101"/>
      <c r="J13" s="102"/>
      <c r="K13" s="53" t="s">
        <v>36</v>
      </c>
      <c r="L13" s="33" t="s">
        <v>3</v>
      </c>
      <c r="M13" s="34">
        <v>0</v>
      </c>
      <c r="N13" s="34">
        <v>0</v>
      </c>
      <c r="O13" s="39">
        <f>SUM(O14)</f>
        <v>388.6</v>
      </c>
      <c r="P13" s="39">
        <f>SUM(P14)</f>
        <v>200</v>
      </c>
      <c r="Q13" s="39">
        <f t="shared" ref="Q13:R13" si="0">SUM(Q14)</f>
        <v>11454910</v>
      </c>
      <c r="R13" s="39">
        <f t="shared" si="0"/>
        <v>200</v>
      </c>
    </row>
    <row r="14" spans="1:18" s="50" customFormat="1" ht="38.25" customHeight="1">
      <c r="A14" s="46"/>
      <c r="B14" s="97" t="s">
        <v>16</v>
      </c>
      <c r="C14" s="98"/>
      <c r="D14" s="98"/>
      <c r="E14" s="98"/>
      <c r="F14" s="98"/>
      <c r="G14" s="98"/>
      <c r="H14" s="98"/>
      <c r="I14" s="98"/>
      <c r="J14" s="99"/>
      <c r="K14" s="54" t="s">
        <v>38</v>
      </c>
      <c r="L14" s="47" t="s">
        <v>3</v>
      </c>
      <c r="M14" s="48">
        <v>0</v>
      </c>
      <c r="N14" s="48">
        <v>0</v>
      </c>
      <c r="O14" s="49">
        <f>SUM(O18)</f>
        <v>388.6</v>
      </c>
      <c r="P14" s="49">
        <f>SUM(P18)</f>
        <v>200</v>
      </c>
      <c r="Q14" s="49">
        <f t="shared" ref="Q14:R14" si="1">SUM(Q18)</f>
        <v>11454910</v>
      </c>
      <c r="R14" s="49">
        <f t="shared" si="1"/>
        <v>200</v>
      </c>
    </row>
    <row r="15" spans="1:18" ht="33" customHeight="1">
      <c r="A15" s="13"/>
      <c r="B15" s="69" t="s">
        <v>8</v>
      </c>
      <c r="C15" s="69"/>
      <c r="D15" s="69"/>
      <c r="E15" s="69"/>
      <c r="F15" s="69"/>
      <c r="G15" s="69"/>
      <c r="H15" s="69"/>
      <c r="I15" s="69"/>
      <c r="J15" s="69"/>
      <c r="K15" s="55"/>
      <c r="L15" s="28" t="s">
        <v>3</v>
      </c>
      <c r="M15" s="29">
        <v>8</v>
      </c>
      <c r="N15" s="29">
        <v>0</v>
      </c>
      <c r="O15" s="30">
        <f>SUM(O16)</f>
        <v>388.6</v>
      </c>
      <c r="P15" s="30">
        <f>SUM(P16)</f>
        <v>200</v>
      </c>
      <c r="Q15" s="30">
        <f>SUM(Q16)</f>
        <v>11454910</v>
      </c>
      <c r="R15" s="30">
        <f>SUM(R16)</f>
        <v>200</v>
      </c>
    </row>
    <row r="16" spans="1:18" ht="17.25" customHeight="1">
      <c r="A16" s="13"/>
      <c r="B16" s="69" t="s">
        <v>7</v>
      </c>
      <c r="C16" s="69"/>
      <c r="D16" s="69"/>
      <c r="E16" s="69"/>
      <c r="F16" s="69"/>
      <c r="G16" s="69"/>
      <c r="H16" s="69"/>
      <c r="I16" s="69"/>
      <c r="J16" s="69"/>
      <c r="K16" s="56"/>
      <c r="L16" s="28" t="s">
        <v>3</v>
      </c>
      <c r="M16" s="29">
        <v>8</v>
      </c>
      <c r="N16" s="29">
        <v>1</v>
      </c>
      <c r="O16" s="30">
        <f>SUM(O19)</f>
        <v>388.6</v>
      </c>
      <c r="P16" s="30">
        <f>SUM(P19)</f>
        <v>200</v>
      </c>
      <c r="Q16" s="30">
        <f t="shared" ref="Q16:R16" si="2">SUM(Q19)</f>
        <v>11454910</v>
      </c>
      <c r="R16" s="30">
        <f t="shared" si="2"/>
        <v>200</v>
      </c>
    </row>
    <row r="17" spans="1:18" ht="51" customHeight="1">
      <c r="A17" s="27"/>
      <c r="B17" s="69" t="s">
        <v>39</v>
      </c>
      <c r="C17" s="69"/>
      <c r="D17" s="69"/>
      <c r="E17" s="69"/>
      <c r="F17" s="69"/>
      <c r="G17" s="69"/>
      <c r="H17" s="69"/>
      <c r="I17" s="69"/>
      <c r="J17" s="69"/>
      <c r="K17" s="55" t="s">
        <v>40</v>
      </c>
      <c r="L17" s="28" t="s">
        <v>3</v>
      </c>
      <c r="M17" s="29">
        <v>8</v>
      </c>
      <c r="N17" s="29">
        <v>1</v>
      </c>
      <c r="O17" s="30">
        <f>SUM(O18)</f>
        <v>388.6</v>
      </c>
      <c r="P17" s="30">
        <f>SUM(P18)</f>
        <v>200</v>
      </c>
      <c r="Q17" s="30">
        <f t="shared" ref="Q17:R18" si="3">SUM(Q18)</f>
        <v>11454910</v>
      </c>
      <c r="R17" s="30">
        <f t="shared" si="3"/>
        <v>200</v>
      </c>
    </row>
    <row r="18" spans="1:18" ht="18" customHeight="1">
      <c r="A18" s="27"/>
      <c r="B18" s="69" t="s">
        <v>17</v>
      </c>
      <c r="C18" s="69"/>
      <c r="D18" s="69"/>
      <c r="E18" s="69"/>
      <c r="F18" s="69"/>
      <c r="G18" s="69"/>
      <c r="H18" s="69"/>
      <c r="I18" s="69"/>
      <c r="J18" s="69"/>
      <c r="K18" s="55" t="s">
        <v>41</v>
      </c>
      <c r="L18" s="28" t="s">
        <v>3</v>
      </c>
      <c r="M18" s="29">
        <v>8</v>
      </c>
      <c r="N18" s="29">
        <v>1</v>
      </c>
      <c r="O18" s="30">
        <f>SUM(O19)</f>
        <v>388.6</v>
      </c>
      <c r="P18" s="30">
        <f>SUM(P19)</f>
        <v>200</v>
      </c>
      <c r="Q18" s="30">
        <f t="shared" si="3"/>
        <v>11454910</v>
      </c>
      <c r="R18" s="30">
        <f t="shared" si="3"/>
        <v>200</v>
      </c>
    </row>
    <row r="19" spans="1:18" ht="66.75" customHeight="1">
      <c r="A19" s="13"/>
      <c r="B19" s="88" t="s">
        <v>18</v>
      </c>
      <c r="C19" s="89"/>
      <c r="D19" s="89"/>
      <c r="E19" s="89"/>
      <c r="F19" s="89"/>
      <c r="G19" s="89"/>
      <c r="H19" s="89"/>
      <c r="I19" s="89"/>
      <c r="J19" s="90"/>
      <c r="K19" s="56" t="s">
        <v>41</v>
      </c>
      <c r="L19" s="28">
        <v>240</v>
      </c>
      <c r="M19" s="29">
        <v>8</v>
      </c>
      <c r="N19" s="29">
        <v>1</v>
      </c>
      <c r="O19" s="30">
        <v>388.6</v>
      </c>
      <c r="P19" s="31">
        <v>200</v>
      </c>
      <c r="Q19" s="32">
        <v>11454910</v>
      </c>
      <c r="R19" s="40">
        <v>200</v>
      </c>
    </row>
    <row r="20" spans="1:18" ht="68.25" customHeight="1">
      <c r="A20" s="13"/>
      <c r="B20" s="79" t="s">
        <v>42</v>
      </c>
      <c r="C20" s="80"/>
      <c r="D20" s="80"/>
      <c r="E20" s="80"/>
      <c r="F20" s="80"/>
      <c r="G20" s="80"/>
      <c r="H20" s="80"/>
      <c r="I20" s="80"/>
      <c r="J20" s="81"/>
      <c r="K20" s="53" t="s">
        <v>44</v>
      </c>
      <c r="L20" s="33" t="s">
        <v>3</v>
      </c>
      <c r="M20" s="34">
        <v>0</v>
      </c>
      <c r="N20" s="34">
        <v>0</v>
      </c>
      <c r="O20" s="35">
        <f t="shared" ref="O20:P24" si="4">SUM(O21)</f>
        <v>13518.5</v>
      </c>
      <c r="P20" s="35">
        <f t="shared" si="4"/>
        <v>11582.5</v>
      </c>
      <c r="Q20" s="35">
        <f t="shared" ref="Q20:R20" si="5">SUM(Q21)</f>
        <v>426900</v>
      </c>
      <c r="R20" s="35">
        <f t="shared" si="5"/>
        <v>12307.2</v>
      </c>
    </row>
    <row r="21" spans="1:18" ht="72" customHeight="1">
      <c r="A21" s="13"/>
      <c r="B21" s="70" t="s">
        <v>43</v>
      </c>
      <c r="C21" s="71"/>
      <c r="D21" s="71"/>
      <c r="E21" s="71"/>
      <c r="F21" s="71"/>
      <c r="G21" s="71"/>
      <c r="H21" s="71"/>
      <c r="I21" s="71"/>
      <c r="J21" s="72"/>
      <c r="K21" s="53" t="s">
        <v>45</v>
      </c>
      <c r="L21" s="28" t="s">
        <v>3</v>
      </c>
      <c r="M21" s="29">
        <v>0</v>
      </c>
      <c r="N21" s="29">
        <v>0</v>
      </c>
      <c r="O21" s="30">
        <f t="shared" si="4"/>
        <v>13518.5</v>
      </c>
      <c r="P21" s="30">
        <f t="shared" si="4"/>
        <v>11582.5</v>
      </c>
      <c r="Q21" s="30">
        <f t="shared" ref="Q21:R21" si="6">SUM(Q22)</f>
        <v>426900</v>
      </c>
      <c r="R21" s="30">
        <f t="shared" si="6"/>
        <v>12307.2</v>
      </c>
    </row>
    <row r="22" spans="1:18" ht="34.5" customHeight="1">
      <c r="A22" s="13"/>
      <c r="B22" s="70" t="s">
        <v>46</v>
      </c>
      <c r="C22" s="71"/>
      <c r="D22" s="71"/>
      <c r="E22" s="71"/>
      <c r="F22" s="71"/>
      <c r="G22" s="71"/>
      <c r="H22" s="71"/>
      <c r="I22" s="71"/>
      <c r="J22" s="72"/>
      <c r="K22" s="53"/>
      <c r="L22" s="28" t="s">
        <v>3</v>
      </c>
      <c r="M22" s="29">
        <v>11</v>
      </c>
      <c r="N22" s="29">
        <v>0</v>
      </c>
      <c r="O22" s="30">
        <f t="shared" si="4"/>
        <v>13518.5</v>
      </c>
      <c r="P22" s="30">
        <f t="shared" si="4"/>
        <v>11582.5</v>
      </c>
      <c r="Q22" s="30">
        <f t="shared" ref="Q22:R29" si="7">SUM(Q23)</f>
        <v>426900</v>
      </c>
      <c r="R22" s="30">
        <f t="shared" si="7"/>
        <v>12307.2</v>
      </c>
    </row>
    <row r="23" spans="1:18" ht="20.25" customHeight="1">
      <c r="A23" s="13"/>
      <c r="B23" s="70" t="s">
        <v>47</v>
      </c>
      <c r="C23" s="71"/>
      <c r="D23" s="71"/>
      <c r="E23" s="71"/>
      <c r="F23" s="71"/>
      <c r="G23" s="71"/>
      <c r="H23" s="71"/>
      <c r="I23" s="71"/>
      <c r="J23" s="72"/>
      <c r="K23" s="53"/>
      <c r="L23" s="28" t="s">
        <v>3</v>
      </c>
      <c r="M23" s="29">
        <v>11</v>
      </c>
      <c r="N23" s="29">
        <v>1</v>
      </c>
      <c r="O23" s="30">
        <f t="shared" si="4"/>
        <v>13518.5</v>
      </c>
      <c r="P23" s="30">
        <f t="shared" si="4"/>
        <v>11582.5</v>
      </c>
      <c r="Q23" s="30">
        <f t="shared" si="7"/>
        <v>426900</v>
      </c>
      <c r="R23" s="30">
        <f t="shared" si="7"/>
        <v>12307.2</v>
      </c>
    </row>
    <row r="24" spans="1:18" ht="99" customHeight="1">
      <c r="A24" s="13"/>
      <c r="B24" s="70" t="s">
        <v>48</v>
      </c>
      <c r="C24" s="71"/>
      <c r="D24" s="71"/>
      <c r="E24" s="71"/>
      <c r="F24" s="71"/>
      <c r="G24" s="71"/>
      <c r="H24" s="71"/>
      <c r="I24" s="71"/>
      <c r="J24" s="72"/>
      <c r="K24" s="55" t="s">
        <v>49</v>
      </c>
      <c r="L24" s="28" t="s">
        <v>3</v>
      </c>
      <c r="M24" s="29">
        <v>11</v>
      </c>
      <c r="N24" s="29">
        <v>1</v>
      </c>
      <c r="O24" s="30">
        <f t="shared" si="4"/>
        <v>13518.5</v>
      </c>
      <c r="P24" s="30">
        <f t="shared" si="4"/>
        <v>11582.5</v>
      </c>
      <c r="Q24" s="30">
        <f t="shared" ref="Q24:R24" si="8">SUM(Q25)</f>
        <v>426900</v>
      </c>
      <c r="R24" s="30">
        <f t="shared" si="8"/>
        <v>12307.2</v>
      </c>
    </row>
    <row r="25" spans="1:18" ht="68.25" customHeight="1">
      <c r="A25" s="13"/>
      <c r="B25" s="70" t="s">
        <v>50</v>
      </c>
      <c r="C25" s="71"/>
      <c r="D25" s="71"/>
      <c r="E25" s="71"/>
      <c r="F25" s="71"/>
      <c r="G25" s="71"/>
      <c r="H25" s="71"/>
      <c r="I25" s="71"/>
      <c r="J25" s="72"/>
      <c r="K25" s="55" t="s">
        <v>51</v>
      </c>
      <c r="L25" s="28" t="s">
        <v>3</v>
      </c>
      <c r="M25" s="29">
        <v>11</v>
      </c>
      <c r="N25" s="29">
        <v>1</v>
      </c>
      <c r="O25" s="30">
        <f>SUM(O26:O28)</f>
        <v>13518.5</v>
      </c>
      <c r="P25" s="30">
        <f>SUM(P26:P28)</f>
        <v>11582.5</v>
      </c>
      <c r="Q25" s="30">
        <f t="shared" ref="Q25:R25" si="9">SUM(Q26:Q28)</f>
        <v>426900</v>
      </c>
      <c r="R25" s="30">
        <f t="shared" si="9"/>
        <v>12307.2</v>
      </c>
    </row>
    <row r="26" spans="1:18" ht="37.5" customHeight="1">
      <c r="A26" s="13"/>
      <c r="B26" s="70" t="s">
        <v>52</v>
      </c>
      <c r="C26" s="71"/>
      <c r="D26" s="71"/>
      <c r="E26" s="71"/>
      <c r="F26" s="71"/>
      <c r="G26" s="71"/>
      <c r="H26" s="71"/>
      <c r="I26" s="71"/>
      <c r="J26" s="72"/>
      <c r="K26" s="55" t="s">
        <v>51</v>
      </c>
      <c r="L26" s="28">
        <v>110</v>
      </c>
      <c r="M26" s="29">
        <v>11</v>
      </c>
      <c r="N26" s="29">
        <v>1</v>
      </c>
      <c r="O26" s="30">
        <v>7266.2</v>
      </c>
      <c r="P26" s="30">
        <v>8918.7000000000007</v>
      </c>
      <c r="Q26" s="30">
        <f>SUM(Q28)</f>
        <v>142300</v>
      </c>
      <c r="R26" s="30">
        <v>8918.7000000000007</v>
      </c>
    </row>
    <row r="27" spans="1:18" ht="66.75" customHeight="1">
      <c r="A27" s="13"/>
      <c r="B27" s="88" t="s">
        <v>18</v>
      </c>
      <c r="C27" s="89"/>
      <c r="D27" s="89"/>
      <c r="E27" s="89"/>
      <c r="F27" s="89"/>
      <c r="G27" s="89"/>
      <c r="H27" s="89"/>
      <c r="I27" s="89"/>
      <c r="J27" s="90"/>
      <c r="K27" s="55" t="s">
        <v>51</v>
      </c>
      <c r="L27" s="28">
        <v>240</v>
      </c>
      <c r="M27" s="29">
        <v>11</v>
      </c>
      <c r="N27" s="29">
        <v>1</v>
      </c>
      <c r="O27" s="30">
        <v>6055.8</v>
      </c>
      <c r="P27" s="30">
        <v>2571.8000000000002</v>
      </c>
      <c r="Q27" s="30">
        <f t="shared" si="7"/>
        <v>142300</v>
      </c>
      <c r="R27" s="30">
        <v>3161.5</v>
      </c>
    </row>
    <row r="28" spans="1:18" ht="34.5" customHeight="1">
      <c r="A28" s="13"/>
      <c r="B28" s="70" t="s">
        <v>53</v>
      </c>
      <c r="C28" s="71"/>
      <c r="D28" s="71"/>
      <c r="E28" s="71"/>
      <c r="F28" s="71"/>
      <c r="G28" s="71"/>
      <c r="H28" s="71"/>
      <c r="I28" s="71"/>
      <c r="J28" s="72"/>
      <c r="K28" s="55" t="s">
        <v>51</v>
      </c>
      <c r="L28" s="28">
        <v>850</v>
      </c>
      <c r="M28" s="29">
        <v>11</v>
      </c>
      <c r="N28" s="29">
        <v>1</v>
      </c>
      <c r="O28" s="30">
        <v>196.5</v>
      </c>
      <c r="P28" s="30">
        <v>92</v>
      </c>
      <c r="Q28" s="30">
        <f t="shared" si="7"/>
        <v>142300</v>
      </c>
      <c r="R28" s="30">
        <v>227</v>
      </c>
    </row>
    <row r="29" spans="1:18" ht="103.5" customHeight="1">
      <c r="A29" s="13"/>
      <c r="B29" s="79" t="s">
        <v>6</v>
      </c>
      <c r="C29" s="80"/>
      <c r="D29" s="80"/>
      <c r="E29" s="80"/>
      <c r="F29" s="80"/>
      <c r="G29" s="80"/>
      <c r="H29" s="80"/>
      <c r="I29" s="80"/>
      <c r="J29" s="81"/>
      <c r="K29" s="53" t="s">
        <v>54</v>
      </c>
      <c r="L29" s="33" t="s">
        <v>3</v>
      </c>
      <c r="M29" s="34">
        <v>0</v>
      </c>
      <c r="N29" s="34">
        <v>0</v>
      </c>
      <c r="O29" s="35">
        <f t="shared" ref="O29:P31" si="10">SUM(O30)</f>
        <v>559.1</v>
      </c>
      <c r="P29" s="35">
        <f t="shared" si="10"/>
        <v>500</v>
      </c>
      <c r="Q29" s="35">
        <f t="shared" si="7"/>
        <v>142300</v>
      </c>
      <c r="R29" s="35">
        <f t="shared" si="7"/>
        <v>500</v>
      </c>
    </row>
    <row r="30" spans="1:18" s="50" customFormat="1" ht="56.25" customHeight="1">
      <c r="A30" s="51"/>
      <c r="B30" s="82" t="s">
        <v>19</v>
      </c>
      <c r="C30" s="83"/>
      <c r="D30" s="83"/>
      <c r="E30" s="83"/>
      <c r="F30" s="83"/>
      <c r="G30" s="83"/>
      <c r="H30" s="83"/>
      <c r="I30" s="83"/>
      <c r="J30" s="84"/>
      <c r="K30" s="54" t="s">
        <v>55</v>
      </c>
      <c r="L30" s="47" t="s">
        <v>3</v>
      </c>
      <c r="M30" s="48">
        <v>0</v>
      </c>
      <c r="N30" s="48">
        <v>0</v>
      </c>
      <c r="O30" s="49">
        <f t="shared" si="10"/>
        <v>559.1</v>
      </c>
      <c r="P30" s="49">
        <f t="shared" si="10"/>
        <v>500</v>
      </c>
      <c r="Q30" s="49">
        <f t="shared" ref="Q30:R30" si="11">SUM(Q31)</f>
        <v>142300</v>
      </c>
      <c r="R30" s="49">
        <f t="shared" si="11"/>
        <v>500</v>
      </c>
    </row>
    <row r="31" spans="1:18" ht="67.5" customHeight="1">
      <c r="A31" s="13"/>
      <c r="B31" s="70" t="s">
        <v>21</v>
      </c>
      <c r="C31" s="71"/>
      <c r="D31" s="71"/>
      <c r="E31" s="71"/>
      <c r="F31" s="71"/>
      <c r="G31" s="71"/>
      <c r="H31" s="71"/>
      <c r="I31" s="71"/>
      <c r="J31" s="72"/>
      <c r="K31" s="55"/>
      <c r="L31" s="28" t="s">
        <v>3</v>
      </c>
      <c r="M31" s="29">
        <v>3</v>
      </c>
      <c r="N31" s="29">
        <v>0</v>
      </c>
      <c r="O31" s="30">
        <f t="shared" si="10"/>
        <v>559.1</v>
      </c>
      <c r="P31" s="30">
        <f t="shared" si="10"/>
        <v>500</v>
      </c>
      <c r="Q31" s="30">
        <f>SUM(Q32)</f>
        <v>142300</v>
      </c>
      <c r="R31" s="30">
        <f>SUM(R32)</f>
        <v>500</v>
      </c>
    </row>
    <row r="32" spans="1:18" ht="72.75" customHeight="1">
      <c r="A32" s="13"/>
      <c r="B32" s="73" t="s">
        <v>22</v>
      </c>
      <c r="C32" s="74"/>
      <c r="D32" s="74"/>
      <c r="E32" s="74"/>
      <c r="F32" s="74"/>
      <c r="G32" s="74"/>
      <c r="H32" s="74"/>
      <c r="I32" s="74"/>
      <c r="J32" s="75"/>
      <c r="K32" s="55"/>
      <c r="L32" s="28" t="s">
        <v>3</v>
      </c>
      <c r="M32" s="29">
        <v>3</v>
      </c>
      <c r="N32" s="29">
        <v>9</v>
      </c>
      <c r="O32" s="30">
        <f>SUM(O35)</f>
        <v>559.1</v>
      </c>
      <c r="P32" s="30">
        <f>SUM(P35)</f>
        <v>500</v>
      </c>
      <c r="Q32" s="30">
        <f>SUM(Q35)</f>
        <v>142300</v>
      </c>
      <c r="R32" s="30">
        <f>SUM(R35)</f>
        <v>500</v>
      </c>
    </row>
    <row r="33" spans="1:18" ht="54.75" customHeight="1">
      <c r="A33" s="13"/>
      <c r="B33" s="73" t="s">
        <v>58</v>
      </c>
      <c r="C33" s="74"/>
      <c r="D33" s="74"/>
      <c r="E33" s="74"/>
      <c r="F33" s="74"/>
      <c r="G33" s="74"/>
      <c r="H33" s="74"/>
      <c r="I33" s="74"/>
      <c r="J33" s="75"/>
      <c r="K33" s="56" t="s">
        <v>57</v>
      </c>
      <c r="L33" s="28" t="s">
        <v>3</v>
      </c>
      <c r="M33" s="29">
        <v>3</v>
      </c>
      <c r="N33" s="29">
        <v>9</v>
      </c>
      <c r="O33" s="30">
        <f>SUM(O34)</f>
        <v>559.1</v>
      </c>
      <c r="P33" s="30">
        <f>SUM(P34)</f>
        <v>500</v>
      </c>
      <c r="Q33" s="30">
        <f t="shared" ref="Q33:Q34" si="12">SUM(Q34)</f>
        <v>142300</v>
      </c>
      <c r="R33" s="30">
        <f t="shared" ref="R33:R34" si="13">SUM(R34)</f>
        <v>500</v>
      </c>
    </row>
    <row r="34" spans="1:18" ht="34.5" customHeight="1">
      <c r="A34" s="13"/>
      <c r="B34" s="69" t="s">
        <v>20</v>
      </c>
      <c r="C34" s="69"/>
      <c r="D34" s="69"/>
      <c r="E34" s="69"/>
      <c r="F34" s="69"/>
      <c r="G34" s="69"/>
      <c r="H34" s="69"/>
      <c r="I34" s="69"/>
      <c r="J34" s="69"/>
      <c r="K34" s="56" t="s">
        <v>56</v>
      </c>
      <c r="L34" s="28" t="s">
        <v>3</v>
      </c>
      <c r="M34" s="29">
        <v>3</v>
      </c>
      <c r="N34" s="29">
        <v>9</v>
      </c>
      <c r="O34" s="30">
        <f>SUM(O35)</f>
        <v>559.1</v>
      </c>
      <c r="P34" s="30">
        <f>SUM(P35)</f>
        <v>500</v>
      </c>
      <c r="Q34" s="30">
        <f t="shared" si="12"/>
        <v>142300</v>
      </c>
      <c r="R34" s="30">
        <f t="shared" si="13"/>
        <v>500</v>
      </c>
    </row>
    <row r="35" spans="1:18" ht="66" customHeight="1">
      <c r="A35" s="13"/>
      <c r="B35" s="88" t="s">
        <v>18</v>
      </c>
      <c r="C35" s="89"/>
      <c r="D35" s="89"/>
      <c r="E35" s="89"/>
      <c r="F35" s="89"/>
      <c r="G35" s="89"/>
      <c r="H35" s="89"/>
      <c r="I35" s="89"/>
      <c r="J35" s="90"/>
      <c r="K35" s="55" t="s">
        <v>56</v>
      </c>
      <c r="L35" s="28">
        <v>240</v>
      </c>
      <c r="M35" s="29">
        <v>3</v>
      </c>
      <c r="N35" s="29">
        <v>9</v>
      </c>
      <c r="O35" s="30">
        <v>559.1</v>
      </c>
      <c r="P35" s="31">
        <v>500</v>
      </c>
      <c r="Q35" s="32">
        <v>142300</v>
      </c>
      <c r="R35" s="40">
        <v>500</v>
      </c>
    </row>
    <row r="36" spans="1:18" ht="72" customHeight="1">
      <c r="A36" s="13"/>
      <c r="B36" s="79" t="s">
        <v>5</v>
      </c>
      <c r="C36" s="80"/>
      <c r="D36" s="80"/>
      <c r="E36" s="80"/>
      <c r="F36" s="80"/>
      <c r="G36" s="80"/>
      <c r="H36" s="80"/>
      <c r="I36" s="80"/>
      <c r="J36" s="81"/>
      <c r="K36" s="53" t="s">
        <v>59</v>
      </c>
      <c r="L36" s="33" t="s">
        <v>3</v>
      </c>
      <c r="M36" s="34">
        <v>0</v>
      </c>
      <c r="N36" s="34">
        <v>0</v>
      </c>
      <c r="O36" s="35">
        <f>SUM(O37+O51+O61+O72)</f>
        <v>161964.19999999998</v>
      </c>
      <c r="P36" s="35">
        <f t="shared" ref="P36:R36" si="14">SUM(P37+P51+P61+P72)</f>
        <v>0</v>
      </c>
      <c r="Q36" s="35">
        <f t="shared" si="14"/>
        <v>3850837</v>
      </c>
      <c r="R36" s="35">
        <f t="shared" si="14"/>
        <v>0</v>
      </c>
    </row>
    <row r="37" spans="1:18" s="50" customFormat="1" ht="66" customHeight="1">
      <c r="A37" s="51"/>
      <c r="B37" s="97" t="s">
        <v>23</v>
      </c>
      <c r="C37" s="98"/>
      <c r="D37" s="98"/>
      <c r="E37" s="98"/>
      <c r="F37" s="98"/>
      <c r="G37" s="98"/>
      <c r="H37" s="98"/>
      <c r="I37" s="98"/>
      <c r="J37" s="99"/>
      <c r="K37" s="57" t="s">
        <v>60</v>
      </c>
      <c r="L37" s="47" t="s">
        <v>3</v>
      </c>
      <c r="M37" s="48">
        <v>0</v>
      </c>
      <c r="N37" s="48">
        <v>0</v>
      </c>
      <c r="O37" s="49">
        <f>SUM(O39)</f>
        <v>156989.69999999998</v>
      </c>
      <c r="P37" s="63">
        <f>SUM(P39)</f>
        <v>0</v>
      </c>
      <c r="Q37" s="63">
        <f t="shared" ref="Q37:R37" si="15">SUM(Q39)</f>
        <v>3850837</v>
      </c>
      <c r="R37" s="63">
        <f t="shared" si="15"/>
        <v>0</v>
      </c>
    </row>
    <row r="38" spans="1:18" ht="17.25" customHeight="1">
      <c r="A38" s="13"/>
      <c r="B38" s="69" t="s">
        <v>24</v>
      </c>
      <c r="C38" s="69"/>
      <c r="D38" s="69"/>
      <c r="E38" s="69"/>
      <c r="F38" s="69"/>
      <c r="G38" s="69"/>
      <c r="H38" s="69"/>
      <c r="I38" s="69"/>
      <c r="J38" s="69"/>
      <c r="K38" s="55"/>
      <c r="L38" s="28" t="s">
        <v>3</v>
      </c>
      <c r="M38" s="29">
        <v>5</v>
      </c>
      <c r="N38" s="29">
        <v>1</v>
      </c>
      <c r="O38" s="30">
        <f t="shared" ref="O38:P38" si="16">SUM(O39)</f>
        <v>156989.69999999998</v>
      </c>
      <c r="P38" s="58">
        <f t="shared" si="16"/>
        <v>0</v>
      </c>
      <c r="Q38" s="58">
        <f t="shared" ref="Q38:R38" si="17">SUM(Q39)</f>
        <v>3850837</v>
      </c>
      <c r="R38" s="58">
        <f t="shared" si="17"/>
        <v>0</v>
      </c>
    </row>
    <row r="39" spans="1:18" ht="84" customHeight="1">
      <c r="A39" s="13"/>
      <c r="B39" s="73" t="s">
        <v>61</v>
      </c>
      <c r="C39" s="74"/>
      <c r="D39" s="74"/>
      <c r="E39" s="74"/>
      <c r="F39" s="74"/>
      <c r="G39" s="74"/>
      <c r="H39" s="74"/>
      <c r="I39" s="74"/>
      <c r="J39" s="75"/>
      <c r="K39" s="55" t="s">
        <v>62</v>
      </c>
      <c r="L39" s="28" t="s">
        <v>3</v>
      </c>
      <c r="M39" s="29">
        <v>5</v>
      </c>
      <c r="N39" s="29">
        <v>1</v>
      </c>
      <c r="O39" s="30">
        <f>SUM(O40+O42+O44+O46+O48)</f>
        <v>156989.69999999998</v>
      </c>
      <c r="P39" s="58">
        <f>SUM(P40+P42+P44+P48)</f>
        <v>0</v>
      </c>
      <c r="Q39" s="58">
        <f t="shared" ref="Q39:R39" si="18">SUM(Q40+Q42+Q44+Q48)</f>
        <v>3850837</v>
      </c>
      <c r="R39" s="58">
        <f t="shared" si="18"/>
        <v>0</v>
      </c>
    </row>
    <row r="40" spans="1:18" ht="159.75" customHeight="1">
      <c r="A40" s="13"/>
      <c r="B40" s="69" t="s">
        <v>104</v>
      </c>
      <c r="C40" s="69"/>
      <c r="D40" s="69"/>
      <c r="E40" s="69"/>
      <c r="F40" s="69"/>
      <c r="G40" s="69"/>
      <c r="H40" s="69"/>
      <c r="I40" s="69"/>
      <c r="J40" s="69"/>
      <c r="K40" s="55" t="s">
        <v>103</v>
      </c>
      <c r="L40" s="28" t="s">
        <v>3</v>
      </c>
      <c r="M40" s="29">
        <v>5</v>
      </c>
      <c r="N40" s="29">
        <v>1</v>
      </c>
      <c r="O40" s="30">
        <f>SUM(O41)</f>
        <v>76059.5</v>
      </c>
      <c r="P40" s="58">
        <f>SUM(P43)</f>
        <v>0</v>
      </c>
      <c r="Q40" s="58">
        <f>SUM(Q43)</f>
        <v>700000</v>
      </c>
      <c r="R40" s="58">
        <f>SUM(R43)</f>
        <v>0</v>
      </c>
    </row>
    <row r="41" spans="1:18" ht="21.75" customHeight="1">
      <c r="A41" s="13"/>
      <c r="B41" s="69" t="s">
        <v>25</v>
      </c>
      <c r="C41" s="69"/>
      <c r="D41" s="69"/>
      <c r="E41" s="69"/>
      <c r="F41" s="69"/>
      <c r="G41" s="69"/>
      <c r="H41" s="69"/>
      <c r="I41" s="69"/>
      <c r="J41" s="69"/>
      <c r="K41" s="55" t="s">
        <v>103</v>
      </c>
      <c r="L41" s="28">
        <v>410</v>
      </c>
      <c r="M41" s="29">
        <v>5</v>
      </c>
      <c r="N41" s="29">
        <v>1</v>
      </c>
      <c r="O41" s="30">
        <v>76059.5</v>
      </c>
      <c r="P41" s="58">
        <f>SUM(P43)</f>
        <v>0</v>
      </c>
      <c r="Q41" s="58">
        <f>SUM(Q43)</f>
        <v>700000</v>
      </c>
      <c r="R41" s="58">
        <f>SUM(R43)</f>
        <v>0</v>
      </c>
    </row>
    <row r="42" spans="1:18" ht="153" customHeight="1">
      <c r="A42" s="13"/>
      <c r="B42" s="69" t="s">
        <v>106</v>
      </c>
      <c r="C42" s="69"/>
      <c r="D42" s="69"/>
      <c r="E42" s="69"/>
      <c r="F42" s="69"/>
      <c r="G42" s="69"/>
      <c r="H42" s="69"/>
      <c r="I42" s="69"/>
      <c r="J42" s="69"/>
      <c r="K42" s="55" t="s">
        <v>105</v>
      </c>
      <c r="L42" s="28">
        <v>0</v>
      </c>
      <c r="M42" s="29">
        <v>5</v>
      </c>
      <c r="N42" s="29">
        <v>1</v>
      </c>
      <c r="O42" s="30">
        <f>SUM(O43)</f>
        <v>73728.800000000003</v>
      </c>
      <c r="P42" s="58">
        <f t="shared" ref="P42:P43" si="19">SUM(P43)</f>
        <v>0</v>
      </c>
      <c r="Q42" s="58">
        <f t="shared" ref="Q42:Q43" si="20">SUM(Q43)</f>
        <v>700000</v>
      </c>
      <c r="R42" s="58">
        <f t="shared" ref="R42:R43" si="21">SUM(R43)</f>
        <v>0</v>
      </c>
    </row>
    <row r="43" spans="1:18" ht="21.75" customHeight="1">
      <c r="A43" s="13"/>
      <c r="B43" s="69" t="s">
        <v>25</v>
      </c>
      <c r="C43" s="69"/>
      <c r="D43" s="69"/>
      <c r="E43" s="69"/>
      <c r="F43" s="69"/>
      <c r="G43" s="69"/>
      <c r="H43" s="69"/>
      <c r="I43" s="69"/>
      <c r="J43" s="69"/>
      <c r="K43" s="55" t="s">
        <v>105</v>
      </c>
      <c r="L43" s="28">
        <v>410</v>
      </c>
      <c r="M43" s="29">
        <v>5</v>
      </c>
      <c r="N43" s="29">
        <v>1</v>
      </c>
      <c r="O43" s="30">
        <v>73728.800000000003</v>
      </c>
      <c r="P43" s="58">
        <f t="shared" si="19"/>
        <v>0</v>
      </c>
      <c r="Q43" s="58">
        <f t="shared" si="20"/>
        <v>700000</v>
      </c>
      <c r="R43" s="58">
        <f t="shared" si="21"/>
        <v>0</v>
      </c>
    </row>
    <row r="44" spans="1:18" ht="31.5" customHeight="1">
      <c r="A44" s="13"/>
      <c r="B44" s="69" t="s">
        <v>63</v>
      </c>
      <c r="C44" s="69"/>
      <c r="D44" s="69"/>
      <c r="E44" s="69"/>
      <c r="F44" s="69"/>
      <c r="G44" s="69"/>
      <c r="H44" s="69"/>
      <c r="I44" s="69"/>
      <c r="J44" s="69"/>
      <c r="K44" s="55" t="s">
        <v>64</v>
      </c>
      <c r="L44" s="28" t="s">
        <v>3</v>
      </c>
      <c r="M44" s="29">
        <v>5</v>
      </c>
      <c r="N44" s="29">
        <v>1</v>
      </c>
      <c r="O44" s="30">
        <f>SUM(O45)</f>
        <v>2911.4</v>
      </c>
      <c r="P44" s="58">
        <f>SUM(P47)</f>
        <v>0</v>
      </c>
      <c r="Q44" s="58">
        <f>SUM(Q47)</f>
        <v>700000</v>
      </c>
      <c r="R44" s="58">
        <f>SUM(R47)</f>
        <v>0</v>
      </c>
    </row>
    <row r="45" spans="1:18" ht="63" customHeight="1">
      <c r="A45" s="13"/>
      <c r="B45" s="69" t="s">
        <v>18</v>
      </c>
      <c r="C45" s="69"/>
      <c r="D45" s="69"/>
      <c r="E45" s="69"/>
      <c r="F45" s="69"/>
      <c r="G45" s="69"/>
      <c r="H45" s="69"/>
      <c r="I45" s="69"/>
      <c r="J45" s="69"/>
      <c r="K45" s="55" t="s">
        <v>64</v>
      </c>
      <c r="L45" s="28">
        <v>240</v>
      </c>
      <c r="M45" s="29">
        <v>5</v>
      </c>
      <c r="N45" s="29">
        <v>1</v>
      </c>
      <c r="O45" s="30">
        <v>2911.4</v>
      </c>
      <c r="P45" s="59">
        <v>0</v>
      </c>
      <c r="Q45" s="62">
        <v>700000</v>
      </c>
      <c r="R45" s="61">
        <v>0</v>
      </c>
    </row>
    <row r="46" spans="1:18" ht="40.5" customHeight="1">
      <c r="A46" s="13"/>
      <c r="B46" s="69" t="s">
        <v>144</v>
      </c>
      <c r="C46" s="69"/>
      <c r="D46" s="69"/>
      <c r="E46" s="69"/>
      <c r="F46" s="69"/>
      <c r="G46" s="69"/>
      <c r="H46" s="69"/>
      <c r="I46" s="69"/>
      <c r="J46" s="69"/>
      <c r="K46" s="55" t="s">
        <v>143</v>
      </c>
      <c r="L46" s="28">
        <v>0</v>
      </c>
      <c r="M46" s="29">
        <v>5</v>
      </c>
      <c r="N46" s="29">
        <v>1</v>
      </c>
      <c r="O46" s="30">
        <f>SUM(O47)</f>
        <v>350</v>
      </c>
      <c r="P46" s="59">
        <v>0</v>
      </c>
      <c r="Q46" s="62">
        <v>700000</v>
      </c>
      <c r="R46" s="61">
        <v>0</v>
      </c>
    </row>
    <row r="47" spans="1:18" ht="63" customHeight="1">
      <c r="A47" s="13"/>
      <c r="B47" s="69" t="s">
        <v>18</v>
      </c>
      <c r="C47" s="69"/>
      <c r="D47" s="69"/>
      <c r="E47" s="69"/>
      <c r="F47" s="69"/>
      <c r="G47" s="69"/>
      <c r="H47" s="69"/>
      <c r="I47" s="69"/>
      <c r="J47" s="69"/>
      <c r="K47" s="55" t="s">
        <v>143</v>
      </c>
      <c r="L47" s="28">
        <v>240</v>
      </c>
      <c r="M47" s="29">
        <v>5</v>
      </c>
      <c r="N47" s="29">
        <v>1</v>
      </c>
      <c r="O47" s="30">
        <v>350</v>
      </c>
      <c r="P47" s="59">
        <v>0</v>
      </c>
      <c r="Q47" s="62">
        <v>700000</v>
      </c>
      <c r="R47" s="61">
        <v>0</v>
      </c>
    </row>
    <row r="48" spans="1:18" ht="121.5" customHeight="1">
      <c r="A48" s="13"/>
      <c r="B48" s="73" t="s">
        <v>65</v>
      </c>
      <c r="C48" s="74"/>
      <c r="D48" s="74"/>
      <c r="E48" s="74"/>
      <c r="F48" s="74"/>
      <c r="G48" s="74"/>
      <c r="H48" s="74"/>
      <c r="I48" s="74"/>
      <c r="J48" s="75"/>
      <c r="K48" s="55" t="s">
        <v>66</v>
      </c>
      <c r="L48" s="28" t="s">
        <v>3</v>
      </c>
      <c r="M48" s="29">
        <v>5</v>
      </c>
      <c r="N48" s="29">
        <v>1</v>
      </c>
      <c r="O48" s="30">
        <f>SUM(O49)</f>
        <v>3940</v>
      </c>
      <c r="P48" s="58">
        <f>SUM(P49)</f>
        <v>0</v>
      </c>
      <c r="Q48" s="58">
        <f t="shared" ref="Q48:R48" si="22">SUM(Q49)</f>
        <v>1750837</v>
      </c>
      <c r="R48" s="59">
        <f t="shared" si="22"/>
        <v>0</v>
      </c>
    </row>
    <row r="49" spans="1:18" ht="23.25" customHeight="1">
      <c r="A49" s="13"/>
      <c r="B49" s="69" t="s">
        <v>25</v>
      </c>
      <c r="C49" s="69"/>
      <c r="D49" s="69"/>
      <c r="E49" s="69"/>
      <c r="F49" s="69"/>
      <c r="G49" s="69"/>
      <c r="H49" s="69"/>
      <c r="I49" s="69"/>
      <c r="J49" s="69"/>
      <c r="K49" s="55" t="s">
        <v>66</v>
      </c>
      <c r="L49" s="28">
        <v>410</v>
      </c>
      <c r="M49" s="29">
        <v>5</v>
      </c>
      <c r="N49" s="29">
        <v>1</v>
      </c>
      <c r="O49" s="30">
        <v>3940</v>
      </c>
      <c r="P49" s="58">
        <v>0</v>
      </c>
      <c r="Q49" s="60">
        <v>1750837</v>
      </c>
      <c r="R49" s="61">
        <v>0</v>
      </c>
    </row>
    <row r="50" spans="1:18" ht="17.25" customHeight="1">
      <c r="A50" s="13"/>
      <c r="B50" s="69" t="s">
        <v>4</v>
      </c>
      <c r="C50" s="69"/>
      <c r="D50" s="69"/>
      <c r="E50" s="69"/>
      <c r="F50" s="69"/>
      <c r="G50" s="69"/>
      <c r="H50" s="69"/>
      <c r="I50" s="69"/>
      <c r="J50" s="69"/>
      <c r="K50" s="55"/>
      <c r="L50" s="28" t="s">
        <v>3</v>
      </c>
      <c r="M50" s="29">
        <v>5</v>
      </c>
      <c r="N50" s="29">
        <v>2</v>
      </c>
      <c r="O50" s="30">
        <f>SUM(O51+O61)</f>
        <v>1684.1000000000001</v>
      </c>
      <c r="P50" s="58">
        <f t="shared" ref="P50:R50" si="23">SUM(P51+P61)</f>
        <v>0</v>
      </c>
      <c r="Q50" s="58">
        <f t="shared" si="23"/>
        <v>0</v>
      </c>
      <c r="R50" s="58">
        <f t="shared" si="23"/>
        <v>0</v>
      </c>
    </row>
    <row r="51" spans="1:18" ht="68.25" customHeight="1">
      <c r="A51" s="13"/>
      <c r="B51" s="69" t="s">
        <v>111</v>
      </c>
      <c r="C51" s="69"/>
      <c r="D51" s="69"/>
      <c r="E51" s="69"/>
      <c r="F51" s="69"/>
      <c r="G51" s="69"/>
      <c r="H51" s="69"/>
      <c r="I51" s="69"/>
      <c r="J51" s="69"/>
      <c r="K51" s="55" t="s">
        <v>112</v>
      </c>
      <c r="L51" s="28" t="s">
        <v>3</v>
      </c>
      <c r="M51" s="29">
        <v>5</v>
      </c>
      <c r="N51" s="29">
        <v>2</v>
      </c>
      <c r="O51" s="30">
        <f>SUM(O52)</f>
        <v>1227.2</v>
      </c>
      <c r="P51" s="58">
        <f t="shared" ref="P51:R51" si="24">SUM(P52)</f>
        <v>0</v>
      </c>
      <c r="Q51" s="58">
        <f t="shared" si="24"/>
        <v>0</v>
      </c>
      <c r="R51" s="58">
        <f t="shared" si="24"/>
        <v>0</v>
      </c>
    </row>
    <row r="52" spans="1:18" ht="54" customHeight="1">
      <c r="A52" s="13"/>
      <c r="B52" s="69" t="s">
        <v>128</v>
      </c>
      <c r="C52" s="69"/>
      <c r="D52" s="69"/>
      <c r="E52" s="69"/>
      <c r="F52" s="69"/>
      <c r="G52" s="69"/>
      <c r="H52" s="69"/>
      <c r="I52" s="69"/>
      <c r="J52" s="69"/>
      <c r="K52" s="55" t="s">
        <v>126</v>
      </c>
      <c r="L52" s="28" t="s">
        <v>3</v>
      </c>
      <c r="M52" s="29">
        <v>5</v>
      </c>
      <c r="N52" s="29">
        <v>2</v>
      </c>
      <c r="O52" s="30">
        <f>SUM(O53+O56+O59)</f>
        <v>1227.2</v>
      </c>
      <c r="P52" s="58">
        <f t="shared" ref="P52:R52" si="25">SUM(P53+P56+P59)</f>
        <v>0</v>
      </c>
      <c r="Q52" s="58">
        <f t="shared" si="25"/>
        <v>0</v>
      </c>
      <c r="R52" s="58">
        <f t="shared" si="25"/>
        <v>0</v>
      </c>
    </row>
    <row r="53" spans="1:18" ht="49.5" customHeight="1">
      <c r="A53" s="13"/>
      <c r="B53" s="69" t="s">
        <v>26</v>
      </c>
      <c r="C53" s="69"/>
      <c r="D53" s="69"/>
      <c r="E53" s="69"/>
      <c r="F53" s="69"/>
      <c r="G53" s="69"/>
      <c r="H53" s="69"/>
      <c r="I53" s="69"/>
      <c r="J53" s="69"/>
      <c r="K53" s="55" t="s">
        <v>127</v>
      </c>
      <c r="L53" s="28" t="s">
        <v>3</v>
      </c>
      <c r="M53" s="29">
        <v>5</v>
      </c>
      <c r="N53" s="29">
        <v>2</v>
      </c>
      <c r="O53" s="30">
        <f>SUM(O54:O55)</f>
        <v>732.40000000000009</v>
      </c>
      <c r="P53" s="68">
        <f>SUM(P54:P55)</f>
        <v>0</v>
      </c>
      <c r="Q53" s="68">
        <f t="shared" ref="Q53:R53" si="26">SUM(Q54:Q55)</f>
        <v>0</v>
      </c>
      <c r="R53" s="68">
        <f t="shared" si="26"/>
        <v>0</v>
      </c>
    </row>
    <row r="54" spans="1:18" ht="68.25" customHeight="1">
      <c r="A54" s="13"/>
      <c r="B54" s="69" t="s">
        <v>18</v>
      </c>
      <c r="C54" s="69"/>
      <c r="D54" s="69"/>
      <c r="E54" s="69"/>
      <c r="F54" s="69"/>
      <c r="G54" s="69"/>
      <c r="H54" s="69"/>
      <c r="I54" s="69"/>
      <c r="J54" s="69"/>
      <c r="K54" s="55" t="s">
        <v>127</v>
      </c>
      <c r="L54" s="28">
        <v>240</v>
      </c>
      <c r="M54" s="29">
        <v>5</v>
      </c>
      <c r="N54" s="29">
        <v>2</v>
      </c>
      <c r="O54" s="30">
        <v>563.20000000000005</v>
      </c>
      <c r="P54" s="58">
        <v>0</v>
      </c>
      <c r="Q54" s="58">
        <f>SUM(Q59+Q65)</f>
        <v>0</v>
      </c>
      <c r="R54" s="58">
        <v>0</v>
      </c>
    </row>
    <row r="55" spans="1:18" ht="27" customHeight="1">
      <c r="A55" s="13"/>
      <c r="B55" s="69" t="s">
        <v>25</v>
      </c>
      <c r="C55" s="69"/>
      <c r="D55" s="69"/>
      <c r="E55" s="69"/>
      <c r="F55" s="69"/>
      <c r="G55" s="69"/>
      <c r="H55" s="69"/>
      <c r="I55" s="69"/>
      <c r="J55" s="69"/>
      <c r="K55" s="55" t="s">
        <v>127</v>
      </c>
      <c r="L55" s="28">
        <v>410</v>
      </c>
      <c r="M55" s="29">
        <v>5</v>
      </c>
      <c r="N55" s="29">
        <v>2</v>
      </c>
      <c r="O55" s="30">
        <v>169.2</v>
      </c>
      <c r="P55" s="58">
        <v>0</v>
      </c>
      <c r="Q55" s="58">
        <f>SUM(Q60+Q66)</f>
        <v>0</v>
      </c>
      <c r="R55" s="58">
        <v>0</v>
      </c>
    </row>
    <row r="56" spans="1:18" ht="52.5" customHeight="1">
      <c r="A56" s="13"/>
      <c r="B56" s="69" t="s">
        <v>113</v>
      </c>
      <c r="C56" s="69"/>
      <c r="D56" s="69"/>
      <c r="E56" s="69"/>
      <c r="F56" s="69"/>
      <c r="G56" s="69"/>
      <c r="H56" s="69"/>
      <c r="I56" s="69"/>
      <c r="J56" s="69"/>
      <c r="K56" s="55" t="s">
        <v>114</v>
      </c>
      <c r="L56" s="28">
        <v>0</v>
      </c>
      <c r="M56" s="29">
        <v>5</v>
      </c>
      <c r="N56" s="29">
        <v>2</v>
      </c>
      <c r="O56" s="30">
        <f>SUM(O57:O58)</f>
        <v>484.1</v>
      </c>
      <c r="P56" s="68">
        <f t="shared" ref="P56" si="27">SUM(P57:P58)</f>
        <v>0</v>
      </c>
      <c r="Q56" s="68">
        <f t="shared" ref="Q56" si="28">SUM(Q57:Q58)</f>
        <v>0</v>
      </c>
      <c r="R56" s="68">
        <f t="shared" ref="R56" si="29">SUM(R57:R58)</f>
        <v>0</v>
      </c>
    </row>
    <row r="57" spans="1:18" ht="24" customHeight="1">
      <c r="A57" s="13"/>
      <c r="B57" s="69" t="s">
        <v>25</v>
      </c>
      <c r="C57" s="69"/>
      <c r="D57" s="69"/>
      <c r="E57" s="69"/>
      <c r="F57" s="69"/>
      <c r="G57" s="69"/>
      <c r="H57" s="69"/>
      <c r="I57" s="69"/>
      <c r="J57" s="69"/>
      <c r="K57" s="55" t="s">
        <v>114</v>
      </c>
      <c r="L57" s="28">
        <v>410</v>
      </c>
      <c r="M57" s="29">
        <v>5</v>
      </c>
      <c r="N57" s="29">
        <v>2</v>
      </c>
      <c r="O57" s="30">
        <v>481.1</v>
      </c>
      <c r="P57" s="58">
        <v>0</v>
      </c>
      <c r="Q57" s="58">
        <f>SUM(Q59+Q65)</f>
        <v>0</v>
      </c>
      <c r="R57" s="58">
        <v>0</v>
      </c>
    </row>
    <row r="58" spans="1:18" ht="32.25" customHeight="1">
      <c r="A58" s="13"/>
      <c r="B58" s="69" t="s">
        <v>53</v>
      </c>
      <c r="C58" s="69"/>
      <c r="D58" s="69"/>
      <c r="E58" s="69"/>
      <c r="F58" s="69"/>
      <c r="G58" s="69"/>
      <c r="H58" s="69"/>
      <c r="I58" s="69"/>
      <c r="J58" s="69"/>
      <c r="K58" s="55" t="s">
        <v>114</v>
      </c>
      <c r="L58" s="28">
        <v>850</v>
      </c>
      <c r="M58" s="29">
        <v>5</v>
      </c>
      <c r="N58" s="29">
        <v>2</v>
      </c>
      <c r="O58" s="30">
        <v>3</v>
      </c>
      <c r="P58" s="58">
        <v>0</v>
      </c>
      <c r="Q58" s="58">
        <f>SUM(Q60+Q66)</f>
        <v>0</v>
      </c>
      <c r="R58" s="58">
        <v>0</v>
      </c>
    </row>
    <row r="59" spans="1:18" ht="54" customHeight="1">
      <c r="A59" s="13"/>
      <c r="B59" s="69" t="s">
        <v>27</v>
      </c>
      <c r="C59" s="69"/>
      <c r="D59" s="69"/>
      <c r="E59" s="69"/>
      <c r="F59" s="69"/>
      <c r="G59" s="69"/>
      <c r="H59" s="69"/>
      <c r="I59" s="69"/>
      <c r="J59" s="69"/>
      <c r="K59" s="55" t="s">
        <v>129</v>
      </c>
      <c r="L59" s="28">
        <v>0</v>
      </c>
      <c r="M59" s="29">
        <v>5</v>
      </c>
      <c r="N59" s="29">
        <v>2</v>
      </c>
      <c r="O59" s="30">
        <f>SUM(O60)</f>
        <v>10.7</v>
      </c>
      <c r="P59" s="58">
        <f t="shared" ref="P59:R59" si="30">SUM(P60)</f>
        <v>0</v>
      </c>
      <c r="Q59" s="58">
        <f t="shared" si="30"/>
        <v>0</v>
      </c>
      <c r="R59" s="58">
        <f t="shared" si="30"/>
        <v>0</v>
      </c>
    </row>
    <row r="60" spans="1:18" ht="63.75" customHeight="1">
      <c r="A60" s="13"/>
      <c r="B60" s="69" t="s">
        <v>18</v>
      </c>
      <c r="C60" s="69"/>
      <c r="D60" s="69"/>
      <c r="E60" s="69"/>
      <c r="F60" s="69"/>
      <c r="G60" s="69"/>
      <c r="H60" s="69"/>
      <c r="I60" s="69"/>
      <c r="J60" s="69"/>
      <c r="K60" s="55" t="s">
        <v>129</v>
      </c>
      <c r="L60" s="28">
        <v>240</v>
      </c>
      <c r="M60" s="29">
        <v>5</v>
      </c>
      <c r="N60" s="29">
        <v>2</v>
      </c>
      <c r="O60" s="30">
        <v>10.7</v>
      </c>
      <c r="P60" s="58">
        <v>0</v>
      </c>
      <c r="Q60" s="58">
        <f>SUM(Q61+Q67)</f>
        <v>0</v>
      </c>
      <c r="R60" s="58">
        <v>0</v>
      </c>
    </row>
    <row r="61" spans="1:18" ht="68.25" customHeight="1">
      <c r="A61" s="13"/>
      <c r="B61" s="69" t="s">
        <v>107</v>
      </c>
      <c r="C61" s="69"/>
      <c r="D61" s="69"/>
      <c r="E61" s="69"/>
      <c r="F61" s="69"/>
      <c r="G61" s="69"/>
      <c r="H61" s="69"/>
      <c r="I61" s="69"/>
      <c r="J61" s="69"/>
      <c r="K61" s="55" t="s">
        <v>108</v>
      </c>
      <c r="L61" s="28" t="s">
        <v>3</v>
      </c>
      <c r="M61" s="29">
        <v>5</v>
      </c>
      <c r="N61" s="29">
        <v>2</v>
      </c>
      <c r="O61" s="30">
        <f>SUM(O62+O65+O70)</f>
        <v>456.90000000000003</v>
      </c>
      <c r="P61" s="58">
        <f t="shared" ref="P61:R61" si="31">SUM(P62+P65+P70)</f>
        <v>0</v>
      </c>
      <c r="Q61" s="58">
        <f t="shared" si="31"/>
        <v>0</v>
      </c>
      <c r="R61" s="58">
        <f t="shared" si="31"/>
        <v>0</v>
      </c>
    </row>
    <row r="62" spans="1:18" ht="51" customHeight="1">
      <c r="A62" s="13"/>
      <c r="B62" s="69" t="s">
        <v>83</v>
      </c>
      <c r="C62" s="69"/>
      <c r="D62" s="69"/>
      <c r="E62" s="69"/>
      <c r="F62" s="69"/>
      <c r="G62" s="69"/>
      <c r="H62" s="69"/>
      <c r="I62" s="69"/>
      <c r="J62" s="69"/>
      <c r="K62" s="55" t="s">
        <v>130</v>
      </c>
      <c r="L62" s="28" t="s">
        <v>3</v>
      </c>
      <c r="M62" s="29">
        <v>5</v>
      </c>
      <c r="N62" s="29">
        <v>2</v>
      </c>
      <c r="O62" s="30">
        <f>SUM(O63)</f>
        <v>350.2</v>
      </c>
      <c r="P62" s="58">
        <f t="shared" ref="P62:R62" si="32">SUM(P63)</f>
        <v>0</v>
      </c>
      <c r="Q62" s="58">
        <f t="shared" si="32"/>
        <v>0</v>
      </c>
      <c r="R62" s="58">
        <f t="shared" si="32"/>
        <v>0</v>
      </c>
    </row>
    <row r="63" spans="1:18" ht="53.25" customHeight="1">
      <c r="A63" s="13"/>
      <c r="B63" s="69" t="s">
        <v>26</v>
      </c>
      <c r="C63" s="69"/>
      <c r="D63" s="69"/>
      <c r="E63" s="69"/>
      <c r="F63" s="69"/>
      <c r="G63" s="69"/>
      <c r="H63" s="69"/>
      <c r="I63" s="69"/>
      <c r="J63" s="69"/>
      <c r="K63" s="55" t="s">
        <v>131</v>
      </c>
      <c r="L63" s="28" t="s">
        <v>3</v>
      </c>
      <c r="M63" s="29">
        <v>5</v>
      </c>
      <c r="N63" s="29">
        <v>2</v>
      </c>
      <c r="O63" s="30">
        <f>SUM(O64)</f>
        <v>350.2</v>
      </c>
      <c r="P63" s="58">
        <f t="shared" ref="P63:R63" si="33">SUM(P64)</f>
        <v>0</v>
      </c>
      <c r="Q63" s="58">
        <f t="shared" si="33"/>
        <v>0</v>
      </c>
      <c r="R63" s="58">
        <f t="shared" si="33"/>
        <v>0</v>
      </c>
    </row>
    <row r="64" spans="1:18" ht="60.75" customHeight="1">
      <c r="A64" s="13"/>
      <c r="B64" s="69" t="s">
        <v>18</v>
      </c>
      <c r="C64" s="69"/>
      <c r="D64" s="69"/>
      <c r="E64" s="69"/>
      <c r="F64" s="69"/>
      <c r="G64" s="69"/>
      <c r="H64" s="69"/>
      <c r="I64" s="69"/>
      <c r="J64" s="69"/>
      <c r="K64" s="55" t="s">
        <v>131</v>
      </c>
      <c r="L64" s="28">
        <v>240</v>
      </c>
      <c r="M64" s="29">
        <v>5</v>
      </c>
      <c r="N64" s="29">
        <v>2</v>
      </c>
      <c r="O64" s="30">
        <v>350.2</v>
      </c>
      <c r="P64" s="58">
        <v>0</v>
      </c>
      <c r="Q64" s="58">
        <f>SUM(Q69)</f>
        <v>0</v>
      </c>
      <c r="R64" s="58">
        <v>0</v>
      </c>
    </row>
    <row r="65" spans="1:18" ht="51" customHeight="1">
      <c r="A65" s="13"/>
      <c r="B65" s="69" t="s">
        <v>87</v>
      </c>
      <c r="C65" s="69"/>
      <c r="D65" s="69"/>
      <c r="E65" s="69"/>
      <c r="F65" s="69"/>
      <c r="G65" s="69"/>
      <c r="H65" s="69"/>
      <c r="I65" s="69"/>
      <c r="J65" s="69"/>
      <c r="K65" s="55" t="s">
        <v>132</v>
      </c>
      <c r="L65" s="28" t="s">
        <v>3</v>
      </c>
      <c r="M65" s="29">
        <v>5</v>
      </c>
      <c r="N65" s="29">
        <v>2</v>
      </c>
      <c r="O65" s="30">
        <f>SUM(O66)</f>
        <v>94.9</v>
      </c>
      <c r="P65" s="58">
        <f t="shared" ref="P65:R65" si="34">SUM(P66)</f>
        <v>0</v>
      </c>
      <c r="Q65" s="58">
        <f t="shared" si="34"/>
        <v>0</v>
      </c>
      <c r="R65" s="58">
        <f t="shared" si="34"/>
        <v>0</v>
      </c>
    </row>
    <row r="66" spans="1:18" ht="51" customHeight="1">
      <c r="A66" s="13"/>
      <c r="B66" s="69" t="s">
        <v>27</v>
      </c>
      <c r="C66" s="69"/>
      <c r="D66" s="69"/>
      <c r="E66" s="69"/>
      <c r="F66" s="69"/>
      <c r="G66" s="69"/>
      <c r="H66" s="69"/>
      <c r="I66" s="69"/>
      <c r="J66" s="69"/>
      <c r="K66" s="55" t="s">
        <v>109</v>
      </c>
      <c r="L66" s="28" t="s">
        <v>3</v>
      </c>
      <c r="M66" s="29">
        <v>5</v>
      </c>
      <c r="N66" s="29">
        <v>2</v>
      </c>
      <c r="O66" s="30">
        <f>SUM(O67)</f>
        <v>94.9</v>
      </c>
      <c r="P66" s="58">
        <f t="shared" ref="P66:R66" si="35">SUM(P67)</f>
        <v>0</v>
      </c>
      <c r="Q66" s="58">
        <f t="shared" si="35"/>
        <v>0</v>
      </c>
      <c r="R66" s="58">
        <f t="shared" si="35"/>
        <v>0</v>
      </c>
    </row>
    <row r="67" spans="1:18" ht="72" customHeight="1">
      <c r="A67" s="13"/>
      <c r="B67" s="69" t="s">
        <v>18</v>
      </c>
      <c r="C67" s="69"/>
      <c r="D67" s="69"/>
      <c r="E67" s="69"/>
      <c r="F67" s="69"/>
      <c r="G67" s="69"/>
      <c r="H67" s="69"/>
      <c r="I67" s="69"/>
      <c r="J67" s="69"/>
      <c r="K67" s="55" t="s">
        <v>109</v>
      </c>
      <c r="L67" s="28">
        <v>240</v>
      </c>
      <c r="M67" s="29">
        <v>5</v>
      </c>
      <c r="N67" s="29">
        <v>2</v>
      </c>
      <c r="O67" s="30">
        <v>94.9</v>
      </c>
      <c r="P67" s="58">
        <v>0</v>
      </c>
      <c r="Q67" s="58">
        <f>SUM(Q70)</f>
        <v>0</v>
      </c>
      <c r="R67" s="58">
        <v>0</v>
      </c>
    </row>
    <row r="68" spans="1:18" ht="47.25" customHeight="1">
      <c r="A68" s="13"/>
      <c r="B68" s="69" t="s">
        <v>90</v>
      </c>
      <c r="C68" s="69"/>
      <c r="D68" s="69"/>
      <c r="E68" s="69"/>
      <c r="F68" s="69"/>
      <c r="G68" s="69"/>
      <c r="H68" s="69"/>
      <c r="I68" s="69"/>
      <c r="J68" s="69"/>
      <c r="K68" s="55" t="s">
        <v>133</v>
      </c>
      <c r="L68" s="28">
        <v>0</v>
      </c>
      <c r="M68" s="29">
        <v>5</v>
      </c>
      <c r="N68" s="29">
        <v>2</v>
      </c>
      <c r="O68" s="30">
        <f>SUM(O69)</f>
        <v>11.8</v>
      </c>
      <c r="P68" s="58">
        <f t="shared" ref="P68:R68" si="36">SUM(P69)</f>
        <v>0</v>
      </c>
      <c r="Q68" s="58">
        <f t="shared" si="36"/>
        <v>0</v>
      </c>
      <c r="R68" s="58">
        <f t="shared" si="36"/>
        <v>0</v>
      </c>
    </row>
    <row r="69" spans="1:18" ht="47.25" customHeight="1">
      <c r="A69" s="13"/>
      <c r="B69" s="69" t="s">
        <v>28</v>
      </c>
      <c r="C69" s="69"/>
      <c r="D69" s="69"/>
      <c r="E69" s="69"/>
      <c r="F69" s="69"/>
      <c r="G69" s="69"/>
      <c r="H69" s="69"/>
      <c r="I69" s="69"/>
      <c r="J69" s="69"/>
      <c r="K69" s="55" t="s">
        <v>134</v>
      </c>
      <c r="L69" s="28">
        <v>0</v>
      </c>
      <c r="M69" s="29">
        <v>5</v>
      </c>
      <c r="N69" s="29">
        <v>2</v>
      </c>
      <c r="O69" s="30">
        <f>SUM(O70)</f>
        <v>11.8</v>
      </c>
      <c r="P69" s="58">
        <f t="shared" ref="P69:R69" si="37">SUM(P70)</f>
        <v>0</v>
      </c>
      <c r="Q69" s="58">
        <f t="shared" si="37"/>
        <v>0</v>
      </c>
      <c r="R69" s="58">
        <f t="shared" si="37"/>
        <v>0</v>
      </c>
    </row>
    <row r="70" spans="1:18" ht="70.5" customHeight="1">
      <c r="A70" s="13"/>
      <c r="B70" s="69" t="s">
        <v>18</v>
      </c>
      <c r="C70" s="69"/>
      <c r="D70" s="69"/>
      <c r="E70" s="69"/>
      <c r="F70" s="69"/>
      <c r="G70" s="69"/>
      <c r="H70" s="69"/>
      <c r="I70" s="69"/>
      <c r="J70" s="69"/>
      <c r="K70" s="55" t="s">
        <v>134</v>
      </c>
      <c r="L70" s="28">
        <v>240</v>
      </c>
      <c r="M70" s="29">
        <v>5</v>
      </c>
      <c r="N70" s="29">
        <v>2</v>
      </c>
      <c r="O70" s="30">
        <v>11.8</v>
      </c>
      <c r="P70" s="58">
        <v>0</v>
      </c>
      <c r="Q70" s="58"/>
      <c r="R70" s="58">
        <v>0</v>
      </c>
    </row>
    <row r="71" spans="1:18" ht="17.25" customHeight="1">
      <c r="A71" s="13"/>
      <c r="B71" s="69" t="s">
        <v>110</v>
      </c>
      <c r="C71" s="69"/>
      <c r="D71" s="69"/>
      <c r="E71" s="69"/>
      <c r="F71" s="69"/>
      <c r="G71" s="69"/>
      <c r="H71" s="69"/>
      <c r="I71" s="69"/>
      <c r="J71" s="69"/>
      <c r="K71" s="55"/>
      <c r="L71" s="28" t="s">
        <v>3</v>
      </c>
      <c r="M71" s="29">
        <v>5</v>
      </c>
      <c r="N71" s="29">
        <v>3</v>
      </c>
      <c r="O71" s="30">
        <f>SUM(O72)</f>
        <v>3290.4</v>
      </c>
      <c r="P71" s="58">
        <f>SUM(P72)</f>
        <v>0</v>
      </c>
      <c r="Q71" s="58">
        <f t="shared" ref="Q71:R71" si="38">SUM(Q72)</f>
        <v>0</v>
      </c>
      <c r="R71" s="58">
        <f t="shared" si="38"/>
        <v>0</v>
      </c>
    </row>
    <row r="72" spans="1:18" ht="66" customHeight="1">
      <c r="A72" s="13"/>
      <c r="B72" s="69" t="s">
        <v>111</v>
      </c>
      <c r="C72" s="69"/>
      <c r="D72" s="69"/>
      <c r="E72" s="69"/>
      <c r="F72" s="69"/>
      <c r="G72" s="69"/>
      <c r="H72" s="69"/>
      <c r="I72" s="69"/>
      <c r="J72" s="69"/>
      <c r="K72" s="55" t="s">
        <v>112</v>
      </c>
      <c r="L72" s="28" t="s">
        <v>3</v>
      </c>
      <c r="M72" s="29">
        <v>5</v>
      </c>
      <c r="N72" s="29">
        <v>3</v>
      </c>
      <c r="O72" s="30">
        <f>SUM(O73+O78)</f>
        <v>3290.4</v>
      </c>
      <c r="P72" s="58">
        <f t="shared" ref="P72:R72" si="39">SUM(P73+P78)</f>
        <v>0</v>
      </c>
      <c r="Q72" s="58">
        <f t="shared" si="39"/>
        <v>0</v>
      </c>
      <c r="R72" s="58">
        <f t="shared" si="39"/>
        <v>0</v>
      </c>
    </row>
    <row r="73" spans="1:18" ht="49.5" customHeight="1">
      <c r="A73" s="13"/>
      <c r="B73" s="69" t="s">
        <v>128</v>
      </c>
      <c r="C73" s="69"/>
      <c r="D73" s="69"/>
      <c r="E73" s="69"/>
      <c r="F73" s="69"/>
      <c r="G73" s="69"/>
      <c r="H73" s="69"/>
      <c r="I73" s="69"/>
      <c r="J73" s="69"/>
      <c r="K73" s="55" t="s">
        <v>126</v>
      </c>
      <c r="L73" s="28" t="s">
        <v>3</v>
      </c>
      <c r="M73" s="29">
        <v>5</v>
      </c>
      <c r="N73" s="29">
        <v>3</v>
      </c>
      <c r="O73" s="30">
        <f>SUM(O74+O76)</f>
        <v>1737</v>
      </c>
      <c r="P73" s="58">
        <f t="shared" ref="P73:R73" si="40">SUM(P74+P76)</f>
        <v>0</v>
      </c>
      <c r="Q73" s="58">
        <f t="shared" si="40"/>
        <v>0</v>
      </c>
      <c r="R73" s="58">
        <f t="shared" si="40"/>
        <v>0</v>
      </c>
    </row>
    <row r="74" spans="1:18" ht="49.5" customHeight="1">
      <c r="A74" s="13"/>
      <c r="B74" s="69" t="s">
        <v>113</v>
      </c>
      <c r="C74" s="69"/>
      <c r="D74" s="69"/>
      <c r="E74" s="69"/>
      <c r="F74" s="69"/>
      <c r="G74" s="69"/>
      <c r="H74" s="69"/>
      <c r="I74" s="69"/>
      <c r="J74" s="69"/>
      <c r="K74" s="55" t="s">
        <v>114</v>
      </c>
      <c r="L74" s="28" t="s">
        <v>3</v>
      </c>
      <c r="M74" s="29">
        <v>5</v>
      </c>
      <c r="N74" s="29">
        <v>3</v>
      </c>
      <c r="O74" s="30">
        <f>SUM(O75)</f>
        <v>178.5</v>
      </c>
      <c r="P74" s="58">
        <f t="shared" ref="P74:R74" si="41">SUM(P75)</f>
        <v>0</v>
      </c>
      <c r="Q74" s="58">
        <f t="shared" si="41"/>
        <v>0</v>
      </c>
      <c r="R74" s="58">
        <f t="shared" si="41"/>
        <v>0</v>
      </c>
    </row>
    <row r="75" spans="1:18" ht="17.25" customHeight="1">
      <c r="A75" s="13"/>
      <c r="B75" s="69" t="s">
        <v>25</v>
      </c>
      <c r="C75" s="69"/>
      <c r="D75" s="69"/>
      <c r="E75" s="69"/>
      <c r="F75" s="69"/>
      <c r="G75" s="69"/>
      <c r="H75" s="69"/>
      <c r="I75" s="69"/>
      <c r="J75" s="69"/>
      <c r="K75" s="55" t="s">
        <v>114</v>
      </c>
      <c r="L75" s="28">
        <v>410</v>
      </c>
      <c r="M75" s="29">
        <v>5</v>
      </c>
      <c r="N75" s="29">
        <v>3</v>
      </c>
      <c r="O75" s="30">
        <v>178.5</v>
      </c>
      <c r="P75" s="58">
        <v>0</v>
      </c>
      <c r="Q75" s="58">
        <f>SUM(Q79)</f>
        <v>0</v>
      </c>
      <c r="R75" s="58">
        <v>0</v>
      </c>
    </row>
    <row r="76" spans="1:18" ht="66" customHeight="1">
      <c r="A76" s="13"/>
      <c r="B76" s="69" t="s">
        <v>136</v>
      </c>
      <c r="C76" s="69"/>
      <c r="D76" s="69"/>
      <c r="E76" s="69"/>
      <c r="F76" s="69"/>
      <c r="G76" s="69"/>
      <c r="H76" s="69"/>
      <c r="I76" s="69"/>
      <c r="J76" s="69"/>
      <c r="K76" s="55" t="s">
        <v>135</v>
      </c>
      <c r="L76" s="28">
        <v>0</v>
      </c>
      <c r="M76" s="29">
        <v>5</v>
      </c>
      <c r="N76" s="29">
        <v>3</v>
      </c>
      <c r="O76" s="30">
        <f>SUM(O77)</f>
        <v>1558.5</v>
      </c>
      <c r="P76" s="58">
        <f t="shared" ref="P76:R76" si="42">SUM(P77)</f>
        <v>0</v>
      </c>
      <c r="Q76" s="58">
        <f t="shared" si="42"/>
        <v>0</v>
      </c>
      <c r="R76" s="58">
        <f t="shared" si="42"/>
        <v>0</v>
      </c>
    </row>
    <row r="77" spans="1:18" ht="69" customHeight="1">
      <c r="A77" s="13"/>
      <c r="B77" s="69" t="s">
        <v>18</v>
      </c>
      <c r="C77" s="69"/>
      <c r="D77" s="69"/>
      <c r="E77" s="69"/>
      <c r="F77" s="69"/>
      <c r="G77" s="69"/>
      <c r="H77" s="69"/>
      <c r="I77" s="69"/>
      <c r="J77" s="69"/>
      <c r="K77" s="55" t="s">
        <v>135</v>
      </c>
      <c r="L77" s="28">
        <v>240</v>
      </c>
      <c r="M77" s="29">
        <v>5</v>
      </c>
      <c r="N77" s="29">
        <v>3</v>
      </c>
      <c r="O77" s="30">
        <v>1558.5</v>
      </c>
      <c r="P77" s="58">
        <v>0</v>
      </c>
      <c r="Q77" s="58">
        <f>SUM(Q80)</f>
        <v>0</v>
      </c>
      <c r="R77" s="58">
        <v>0</v>
      </c>
    </row>
    <row r="78" spans="1:18" ht="49.5" customHeight="1">
      <c r="A78" s="13"/>
      <c r="B78" s="69" t="s">
        <v>137</v>
      </c>
      <c r="C78" s="69"/>
      <c r="D78" s="69"/>
      <c r="E78" s="69"/>
      <c r="F78" s="69"/>
      <c r="G78" s="69"/>
      <c r="H78" s="69"/>
      <c r="I78" s="69"/>
      <c r="J78" s="69"/>
      <c r="K78" s="55" t="s">
        <v>138</v>
      </c>
      <c r="L78" s="28">
        <v>0</v>
      </c>
      <c r="M78" s="29">
        <v>5</v>
      </c>
      <c r="N78" s="29">
        <v>3</v>
      </c>
      <c r="O78" s="30">
        <f>SUM(O79)</f>
        <v>1553.4</v>
      </c>
      <c r="P78" s="58">
        <f t="shared" ref="P78:R78" si="43">SUM(P79)</f>
        <v>0</v>
      </c>
      <c r="Q78" s="58">
        <f t="shared" si="43"/>
        <v>0</v>
      </c>
      <c r="R78" s="58">
        <f t="shared" si="43"/>
        <v>0</v>
      </c>
    </row>
    <row r="79" spans="1:18" ht="34.5" customHeight="1">
      <c r="A79" s="13"/>
      <c r="B79" s="69" t="s">
        <v>116</v>
      </c>
      <c r="C79" s="69"/>
      <c r="D79" s="69"/>
      <c r="E79" s="69"/>
      <c r="F79" s="69"/>
      <c r="G79" s="69"/>
      <c r="H79" s="69"/>
      <c r="I79" s="69"/>
      <c r="J79" s="69"/>
      <c r="K79" s="55" t="s">
        <v>115</v>
      </c>
      <c r="L79" s="28">
        <v>0</v>
      </c>
      <c r="M79" s="29">
        <v>5</v>
      </c>
      <c r="N79" s="29">
        <v>3</v>
      </c>
      <c r="O79" s="30">
        <f>SUM(O80)</f>
        <v>1553.4</v>
      </c>
      <c r="P79" s="58">
        <f>SUM(P80)</f>
        <v>0</v>
      </c>
      <c r="Q79" s="58">
        <f t="shared" ref="Q79:R79" si="44">SUM(Q80)</f>
        <v>0</v>
      </c>
      <c r="R79" s="58">
        <f t="shared" si="44"/>
        <v>0</v>
      </c>
    </row>
    <row r="80" spans="1:18" ht="63" customHeight="1">
      <c r="A80" s="13"/>
      <c r="B80" s="69" t="s">
        <v>18</v>
      </c>
      <c r="C80" s="69"/>
      <c r="D80" s="69"/>
      <c r="E80" s="69"/>
      <c r="F80" s="69"/>
      <c r="G80" s="69"/>
      <c r="H80" s="69"/>
      <c r="I80" s="69"/>
      <c r="J80" s="69"/>
      <c r="K80" s="55" t="s">
        <v>115</v>
      </c>
      <c r="L80" s="28">
        <v>240</v>
      </c>
      <c r="M80" s="29">
        <v>5</v>
      </c>
      <c r="N80" s="29">
        <v>3</v>
      </c>
      <c r="O80" s="30">
        <v>1553.4</v>
      </c>
      <c r="P80" s="58">
        <v>0</v>
      </c>
      <c r="Q80" s="58">
        <f t="shared" ref="Q80" si="45">SUM(Q85)</f>
        <v>0</v>
      </c>
      <c r="R80" s="58">
        <v>0</v>
      </c>
    </row>
    <row r="81" spans="1:18" ht="138" customHeight="1">
      <c r="A81" s="13"/>
      <c r="B81" s="79" t="s">
        <v>118</v>
      </c>
      <c r="C81" s="80"/>
      <c r="D81" s="80"/>
      <c r="E81" s="80"/>
      <c r="F81" s="80"/>
      <c r="G81" s="80"/>
      <c r="H81" s="80"/>
      <c r="I81" s="80"/>
      <c r="J81" s="81"/>
      <c r="K81" s="53" t="s">
        <v>117</v>
      </c>
      <c r="L81" s="33">
        <v>0</v>
      </c>
      <c r="M81" s="34">
        <v>4</v>
      </c>
      <c r="N81" s="34">
        <v>9</v>
      </c>
      <c r="O81" s="35">
        <f>SUM(O82)</f>
        <v>34.299999999999997</v>
      </c>
      <c r="P81" s="35">
        <f>SUM(P82)</f>
        <v>0</v>
      </c>
      <c r="Q81" s="35">
        <f t="shared" ref="Q81:R81" si="46">SUM(Q82)</f>
        <v>0</v>
      </c>
      <c r="R81" s="35">
        <f t="shared" si="46"/>
        <v>0</v>
      </c>
    </row>
    <row r="82" spans="1:18" s="67" customFormat="1" ht="52.5" customHeight="1">
      <c r="A82" s="13"/>
      <c r="B82" s="70" t="s">
        <v>119</v>
      </c>
      <c r="C82" s="71"/>
      <c r="D82" s="71"/>
      <c r="E82" s="71"/>
      <c r="F82" s="71"/>
      <c r="G82" s="71"/>
      <c r="H82" s="71"/>
      <c r="I82" s="71"/>
      <c r="J82" s="72"/>
      <c r="K82" s="55" t="s">
        <v>120</v>
      </c>
      <c r="L82" s="28">
        <v>0</v>
      </c>
      <c r="M82" s="29">
        <v>4</v>
      </c>
      <c r="N82" s="29">
        <v>9</v>
      </c>
      <c r="O82" s="30">
        <f>SUM(O83)</f>
        <v>34.299999999999997</v>
      </c>
      <c r="P82" s="58">
        <v>0</v>
      </c>
      <c r="Q82" s="58">
        <f>SUM(Q84+Q92)</f>
        <v>0</v>
      </c>
      <c r="R82" s="58">
        <v>0</v>
      </c>
    </row>
    <row r="83" spans="1:18" s="67" customFormat="1" ht="38.25" customHeight="1">
      <c r="A83" s="13"/>
      <c r="B83" s="70" t="s">
        <v>121</v>
      </c>
      <c r="C83" s="71"/>
      <c r="D83" s="71"/>
      <c r="E83" s="71"/>
      <c r="F83" s="71"/>
      <c r="G83" s="71"/>
      <c r="H83" s="71"/>
      <c r="I83" s="71"/>
      <c r="J83" s="72"/>
      <c r="K83" s="55" t="s">
        <v>122</v>
      </c>
      <c r="L83" s="28">
        <v>0</v>
      </c>
      <c r="M83" s="29">
        <v>4</v>
      </c>
      <c r="N83" s="29">
        <v>9</v>
      </c>
      <c r="O83" s="30">
        <f>SUM(O84)</f>
        <v>34.299999999999997</v>
      </c>
      <c r="P83" s="58">
        <v>0</v>
      </c>
      <c r="Q83" s="58">
        <f t="shared" ref="Q83:R85" si="47">SUM(Q84+Q92)</f>
        <v>0</v>
      </c>
      <c r="R83" s="58">
        <v>0</v>
      </c>
    </row>
    <row r="84" spans="1:18" s="67" customFormat="1" ht="66" customHeight="1">
      <c r="A84" s="13"/>
      <c r="B84" s="69" t="s">
        <v>18</v>
      </c>
      <c r="C84" s="69"/>
      <c r="D84" s="69"/>
      <c r="E84" s="69"/>
      <c r="F84" s="69"/>
      <c r="G84" s="69"/>
      <c r="H84" s="69"/>
      <c r="I84" s="69"/>
      <c r="J84" s="69"/>
      <c r="K84" s="55" t="s">
        <v>122</v>
      </c>
      <c r="L84" s="28">
        <v>240</v>
      </c>
      <c r="M84" s="29">
        <v>4</v>
      </c>
      <c r="N84" s="29">
        <v>9</v>
      </c>
      <c r="O84" s="30">
        <v>34.299999999999997</v>
      </c>
      <c r="P84" s="58">
        <v>0</v>
      </c>
      <c r="Q84" s="58">
        <f t="shared" si="47"/>
        <v>0</v>
      </c>
      <c r="R84" s="58">
        <v>0</v>
      </c>
    </row>
    <row r="85" spans="1:18" ht="98.25" customHeight="1">
      <c r="A85" s="13"/>
      <c r="B85" s="79" t="s">
        <v>67</v>
      </c>
      <c r="C85" s="80"/>
      <c r="D85" s="80"/>
      <c r="E85" s="80"/>
      <c r="F85" s="80"/>
      <c r="G85" s="80"/>
      <c r="H85" s="80"/>
      <c r="I85" s="80"/>
      <c r="J85" s="81"/>
      <c r="K85" s="53" t="s">
        <v>68</v>
      </c>
      <c r="L85" s="33">
        <v>0</v>
      </c>
      <c r="M85" s="34">
        <v>0</v>
      </c>
      <c r="N85" s="34">
        <v>0</v>
      </c>
      <c r="O85" s="35">
        <f>SUM(O86+O94)</f>
        <v>400</v>
      </c>
      <c r="P85" s="35">
        <f>SUM(P86+P94)</f>
        <v>342</v>
      </c>
      <c r="Q85" s="35">
        <f t="shared" si="47"/>
        <v>0</v>
      </c>
      <c r="R85" s="35">
        <f t="shared" si="47"/>
        <v>914</v>
      </c>
    </row>
    <row r="86" spans="1:18" s="50" customFormat="1" ht="71.25" customHeight="1">
      <c r="A86" s="51"/>
      <c r="B86" s="82" t="s">
        <v>21</v>
      </c>
      <c r="C86" s="83"/>
      <c r="D86" s="83"/>
      <c r="E86" s="83"/>
      <c r="F86" s="83"/>
      <c r="G86" s="83"/>
      <c r="H86" s="83"/>
      <c r="I86" s="83"/>
      <c r="J86" s="84"/>
      <c r="K86" s="54"/>
      <c r="L86" s="47">
        <v>0</v>
      </c>
      <c r="M86" s="48">
        <v>3</v>
      </c>
      <c r="N86" s="48">
        <v>0</v>
      </c>
      <c r="O86" s="49">
        <f>SUM(O87)</f>
        <v>400</v>
      </c>
      <c r="P86" s="49">
        <f>SUM(P87)</f>
        <v>200</v>
      </c>
      <c r="Q86" s="49">
        <f t="shared" ref="Q86:R86" si="48">SUM(Q87)</f>
        <v>0</v>
      </c>
      <c r="R86" s="49">
        <f t="shared" si="48"/>
        <v>700</v>
      </c>
    </row>
    <row r="87" spans="1:18" s="50" customFormat="1" ht="37.5" customHeight="1">
      <c r="A87" s="51"/>
      <c r="B87" s="82" t="s">
        <v>70</v>
      </c>
      <c r="C87" s="83"/>
      <c r="D87" s="83"/>
      <c r="E87" s="83"/>
      <c r="F87" s="83"/>
      <c r="G87" s="83"/>
      <c r="H87" s="83"/>
      <c r="I87" s="83"/>
      <c r="J87" s="84"/>
      <c r="K87" s="54"/>
      <c r="L87" s="47">
        <v>0</v>
      </c>
      <c r="M87" s="48">
        <v>3</v>
      </c>
      <c r="N87" s="48">
        <v>10</v>
      </c>
      <c r="O87" s="49">
        <f>SUM(O88+O91)</f>
        <v>400</v>
      </c>
      <c r="P87" s="49">
        <f>SUM(P88+P91)</f>
        <v>200</v>
      </c>
      <c r="Q87" s="49">
        <f t="shared" ref="Q87:R87" si="49">SUM(Q88+Q91)</f>
        <v>0</v>
      </c>
      <c r="R87" s="49">
        <f t="shared" si="49"/>
        <v>700</v>
      </c>
    </row>
    <row r="88" spans="1:18" s="50" customFormat="1" ht="103.5" customHeight="1">
      <c r="A88" s="51"/>
      <c r="B88" s="82" t="s">
        <v>139</v>
      </c>
      <c r="C88" s="83"/>
      <c r="D88" s="83"/>
      <c r="E88" s="83"/>
      <c r="F88" s="83"/>
      <c r="G88" s="83"/>
      <c r="H88" s="83"/>
      <c r="I88" s="83"/>
      <c r="J88" s="84"/>
      <c r="K88" s="54" t="s">
        <v>69</v>
      </c>
      <c r="L88" s="47">
        <v>0</v>
      </c>
      <c r="M88" s="48">
        <v>3</v>
      </c>
      <c r="N88" s="48">
        <v>10</v>
      </c>
      <c r="O88" s="49">
        <f>SUM(O89)</f>
        <v>200</v>
      </c>
      <c r="P88" s="63">
        <f>SUM(P89)</f>
        <v>0</v>
      </c>
      <c r="Q88" s="49">
        <f t="shared" ref="Q88:R88" si="50">SUM(Q89)</f>
        <v>0</v>
      </c>
      <c r="R88" s="49">
        <f t="shared" si="50"/>
        <v>400</v>
      </c>
    </row>
    <row r="89" spans="1:18" ht="99" customHeight="1">
      <c r="A89" s="13"/>
      <c r="B89" s="73" t="s">
        <v>71</v>
      </c>
      <c r="C89" s="74"/>
      <c r="D89" s="74"/>
      <c r="E89" s="74"/>
      <c r="F89" s="74"/>
      <c r="G89" s="74"/>
      <c r="H89" s="74"/>
      <c r="I89" s="74"/>
      <c r="J89" s="75"/>
      <c r="K89" s="55" t="s">
        <v>72</v>
      </c>
      <c r="L89" s="28">
        <v>0</v>
      </c>
      <c r="M89" s="29">
        <v>3</v>
      </c>
      <c r="N89" s="29">
        <v>10</v>
      </c>
      <c r="O89" s="30">
        <f>SUM(O90)</f>
        <v>200</v>
      </c>
      <c r="P89" s="58">
        <f>SUM(P90)</f>
        <v>0</v>
      </c>
      <c r="Q89" s="30">
        <f t="shared" ref="Q89:R89" si="51">SUM(Q90)</f>
        <v>0</v>
      </c>
      <c r="R89" s="30">
        <f t="shared" si="51"/>
        <v>400</v>
      </c>
    </row>
    <row r="90" spans="1:18" ht="69" customHeight="1">
      <c r="A90" s="13"/>
      <c r="B90" s="73" t="s">
        <v>18</v>
      </c>
      <c r="C90" s="74"/>
      <c r="D90" s="74"/>
      <c r="E90" s="74"/>
      <c r="F90" s="74"/>
      <c r="G90" s="74"/>
      <c r="H90" s="74"/>
      <c r="I90" s="74"/>
      <c r="J90" s="75"/>
      <c r="K90" s="55" t="s">
        <v>72</v>
      </c>
      <c r="L90" s="28">
        <v>240</v>
      </c>
      <c r="M90" s="29">
        <v>3</v>
      </c>
      <c r="N90" s="29">
        <v>10</v>
      </c>
      <c r="O90" s="30">
        <f>200</f>
        <v>200</v>
      </c>
      <c r="P90" s="58">
        <v>0</v>
      </c>
      <c r="Q90" s="30"/>
      <c r="R90" s="30">
        <v>400</v>
      </c>
    </row>
    <row r="91" spans="1:18" ht="40.5" customHeight="1">
      <c r="A91" s="13"/>
      <c r="B91" s="82" t="s">
        <v>76</v>
      </c>
      <c r="C91" s="83"/>
      <c r="D91" s="83"/>
      <c r="E91" s="83"/>
      <c r="F91" s="83"/>
      <c r="G91" s="83"/>
      <c r="H91" s="83"/>
      <c r="I91" s="83"/>
      <c r="J91" s="84"/>
      <c r="K91" s="55" t="s">
        <v>77</v>
      </c>
      <c r="L91" s="28">
        <v>0</v>
      </c>
      <c r="M91" s="29">
        <v>3</v>
      </c>
      <c r="N91" s="29">
        <v>10</v>
      </c>
      <c r="O91" s="30">
        <f>SUM(O92)</f>
        <v>200</v>
      </c>
      <c r="P91" s="30">
        <f>SUM(P92)</f>
        <v>200</v>
      </c>
      <c r="Q91" s="30">
        <f t="shared" ref="Q91:R91" si="52">SUM(Q92)</f>
        <v>0</v>
      </c>
      <c r="R91" s="30">
        <f t="shared" si="52"/>
        <v>300</v>
      </c>
    </row>
    <row r="92" spans="1:18" ht="35.25" customHeight="1">
      <c r="A92" s="13"/>
      <c r="B92" s="82" t="s">
        <v>78</v>
      </c>
      <c r="C92" s="83"/>
      <c r="D92" s="83"/>
      <c r="E92" s="83"/>
      <c r="F92" s="83"/>
      <c r="G92" s="83"/>
      <c r="H92" s="83"/>
      <c r="I92" s="83"/>
      <c r="J92" s="84"/>
      <c r="K92" s="55" t="s">
        <v>79</v>
      </c>
      <c r="L92" s="28">
        <v>0</v>
      </c>
      <c r="M92" s="29">
        <v>3</v>
      </c>
      <c r="N92" s="29">
        <v>10</v>
      </c>
      <c r="O92" s="30">
        <f>SUM(O93)</f>
        <v>200</v>
      </c>
      <c r="P92" s="30">
        <f>SUM(P93)</f>
        <v>200</v>
      </c>
      <c r="Q92" s="30">
        <f t="shared" ref="Q92:R92" si="53">SUM(Q93)</f>
        <v>0</v>
      </c>
      <c r="R92" s="30">
        <f t="shared" si="53"/>
        <v>300</v>
      </c>
    </row>
    <row r="93" spans="1:18" ht="69.75" customHeight="1">
      <c r="A93" s="13"/>
      <c r="B93" s="69" t="s">
        <v>18</v>
      </c>
      <c r="C93" s="69"/>
      <c r="D93" s="69"/>
      <c r="E93" s="69"/>
      <c r="F93" s="69"/>
      <c r="G93" s="69"/>
      <c r="H93" s="69"/>
      <c r="I93" s="69"/>
      <c r="J93" s="69"/>
      <c r="K93" s="55" t="s">
        <v>79</v>
      </c>
      <c r="L93" s="47">
        <v>240</v>
      </c>
      <c r="M93" s="48">
        <v>3</v>
      </c>
      <c r="N93" s="48">
        <v>10</v>
      </c>
      <c r="O93" s="49">
        <v>200</v>
      </c>
      <c r="P93" s="49">
        <v>200</v>
      </c>
      <c r="Q93" s="49"/>
      <c r="R93" s="49">
        <v>300</v>
      </c>
    </row>
    <row r="94" spans="1:18" ht="32.25" customHeight="1">
      <c r="A94" s="13"/>
      <c r="B94" s="70" t="s">
        <v>46</v>
      </c>
      <c r="C94" s="71"/>
      <c r="D94" s="71"/>
      <c r="E94" s="71"/>
      <c r="F94" s="71"/>
      <c r="G94" s="71"/>
      <c r="H94" s="71"/>
      <c r="I94" s="71"/>
      <c r="J94" s="72"/>
      <c r="K94" s="55"/>
      <c r="L94" s="28">
        <v>0</v>
      </c>
      <c r="M94" s="29">
        <v>11</v>
      </c>
      <c r="N94" s="29">
        <v>0</v>
      </c>
      <c r="O94" s="58">
        <f>SUM(O95)</f>
        <v>0</v>
      </c>
      <c r="P94" s="30">
        <f>SUM(P95)</f>
        <v>142</v>
      </c>
      <c r="Q94" s="30">
        <f t="shared" ref="Q94:R94" si="54">SUM(Q95)</f>
        <v>0</v>
      </c>
      <c r="R94" s="30">
        <f t="shared" si="54"/>
        <v>214</v>
      </c>
    </row>
    <row r="95" spans="1:18" ht="21" customHeight="1">
      <c r="A95" s="13"/>
      <c r="B95" s="73" t="s">
        <v>80</v>
      </c>
      <c r="C95" s="74"/>
      <c r="D95" s="74"/>
      <c r="E95" s="74"/>
      <c r="F95" s="74"/>
      <c r="G95" s="74"/>
      <c r="H95" s="74"/>
      <c r="I95" s="74"/>
      <c r="J95" s="75"/>
      <c r="K95" s="55"/>
      <c r="L95" s="28">
        <v>0</v>
      </c>
      <c r="M95" s="29">
        <v>11</v>
      </c>
      <c r="N95" s="29">
        <v>1</v>
      </c>
      <c r="O95" s="58">
        <f>SUM(O96+O99+O102)</f>
        <v>0</v>
      </c>
      <c r="P95" s="30">
        <f>SUM(P96+P99+P102)</f>
        <v>142</v>
      </c>
      <c r="Q95" s="30">
        <f t="shared" ref="Q95:R95" si="55">SUM(Q96+Q99+Q102)</f>
        <v>0</v>
      </c>
      <c r="R95" s="30">
        <f t="shared" si="55"/>
        <v>214</v>
      </c>
    </row>
    <row r="96" spans="1:18" ht="99" customHeight="1">
      <c r="A96" s="13"/>
      <c r="B96" s="82" t="s">
        <v>139</v>
      </c>
      <c r="C96" s="83"/>
      <c r="D96" s="83"/>
      <c r="E96" s="83"/>
      <c r="F96" s="83"/>
      <c r="G96" s="83"/>
      <c r="H96" s="83"/>
      <c r="I96" s="83"/>
      <c r="J96" s="84"/>
      <c r="K96" s="55" t="s">
        <v>69</v>
      </c>
      <c r="L96" s="28">
        <v>0</v>
      </c>
      <c r="M96" s="29">
        <v>11</v>
      </c>
      <c r="N96" s="29">
        <v>1</v>
      </c>
      <c r="O96" s="58">
        <f>SUM(O97)</f>
        <v>0</v>
      </c>
      <c r="P96" s="30">
        <f>SUM(P97)</f>
        <v>142</v>
      </c>
      <c r="Q96" s="30">
        <f t="shared" ref="Q96:R96" si="56">SUM(Q97)</f>
        <v>0</v>
      </c>
      <c r="R96" s="30">
        <f t="shared" si="56"/>
        <v>92</v>
      </c>
    </row>
    <row r="97" spans="1:18" ht="102.75" customHeight="1">
      <c r="A97" s="13"/>
      <c r="B97" s="73" t="s">
        <v>71</v>
      </c>
      <c r="C97" s="74"/>
      <c r="D97" s="74"/>
      <c r="E97" s="74"/>
      <c r="F97" s="74"/>
      <c r="G97" s="74"/>
      <c r="H97" s="74"/>
      <c r="I97" s="74"/>
      <c r="J97" s="75"/>
      <c r="K97" s="55" t="s">
        <v>72</v>
      </c>
      <c r="L97" s="28">
        <v>0</v>
      </c>
      <c r="M97" s="29">
        <v>11</v>
      </c>
      <c r="N97" s="29">
        <v>1</v>
      </c>
      <c r="O97" s="58">
        <f>SUM(O98)</f>
        <v>0</v>
      </c>
      <c r="P97" s="30">
        <f>SUM(P98)</f>
        <v>142</v>
      </c>
      <c r="Q97" s="30">
        <f t="shared" ref="Q97:R97" si="57">SUM(Q98)</f>
        <v>0</v>
      </c>
      <c r="R97" s="30">
        <f t="shared" si="57"/>
        <v>92</v>
      </c>
    </row>
    <row r="98" spans="1:18" ht="65.25" customHeight="1">
      <c r="A98" s="13"/>
      <c r="B98" s="69" t="s">
        <v>18</v>
      </c>
      <c r="C98" s="69"/>
      <c r="D98" s="69"/>
      <c r="E98" s="69"/>
      <c r="F98" s="69"/>
      <c r="G98" s="69"/>
      <c r="H98" s="69"/>
      <c r="I98" s="69"/>
      <c r="J98" s="69"/>
      <c r="K98" s="55" t="s">
        <v>72</v>
      </c>
      <c r="L98" s="28">
        <v>240</v>
      </c>
      <c r="M98" s="29">
        <v>11</v>
      </c>
      <c r="N98" s="29">
        <v>1</v>
      </c>
      <c r="O98" s="58">
        <v>0</v>
      </c>
      <c r="P98" s="30">
        <v>142</v>
      </c>
      <c r="Q98" s="30"/>
      <c r="R98" s="30">
        <v>92</v>
      </c>
    </row>
    <row r="99" spans="1:18" ht="102.75" customHeight="1">
      <c r="A99" s="13"/>
      <c r="B99" s="73" t="s">
        <v>73</v>
      </c>
      <c r="C99" s="74"/>
      <c r="D99" s="74"/>
      <c r="E99" s="74"/>
      <c r="F99" s="74"/>
      <c r="G99" s="74"/>
      <c r="H99" s="74"/>
      <c r="I99" s="74"/>
      <c r="J99" s="75"/>
      <c r="K99" s="55" t="s">
        <v>74</v>
      </c>
      <c r="L99" s="28">
        <v>0</v>
      </c>
      <c r="M99" s="29">
        <v>11</v>
      </c>
      <c r="N99" s="29">
        <v>1</v>
      </c>
      <c r="O99" s="58">
        <f>SUM(O100)</f>
        <v>0</v>
      </c>
      <c r="P99" s="58">
        <f>SUM(P100)</f>
        <v>0</v>
      </c>
      <c r="Q99" s="30">
        <f t="shared" ref="Q99:R99" si="58">SUM(Q100)</f>
        <v>0</v>
      </c>
      <c r="R99" s="30">
        <f t="shared" si="58"/>
        <v>2</v>
      </c>
    </row>
    <row r="100" spans="1:18" ht="150.75" customHeight="1">
      <c r="A100" s="13"/>
      <c r="B100" s="73" t="s">
        <v>81</v>
      </c>
      <c r="C100" s="74"/>
      <c r="D100" s="74"/>
      <c r="E100" s="74"/>
      <c r="F100" s="74"/>
      <c r="G100" s="74"/>
      <c r="H100" s="74"/>
      <c r="I100" s="74"/>
      <c r="J100" s="75"/>
      <c r="K100" s="55" t="s">
        <v>75</v>
      </c>
      <c r="L100" s="28">
        <v>0</v>
      </c>
      <c r="M100" s="29">
        <v>11</v>
      </c>
      <c r="N100" s="29">
        <v>1</v>
      </c>
      <c r="O100" s="58">
        <f>SUM(O101)</f>
        <v>0</v>
      </c>
      <c r="P100" s="58">
        <f>SUM(P101)</f>
        <v>0</v>
      </c>
      <c r="Q100" s="30">
        <f t="shared" ref="Q100:R100" si="59">SUM(Q101)</f>
        <v>0</v>
      </c>
      <c r="R100" s="30">
        <f t="shared" si="59"/>
        <v>2</v>
      </c>
    </row>
    <row r="101" spans="1:18" ht="70.5" customHeight="1">
      <c r="A101" s="13"/>
      <c r="B101" s="69" t="s">
        <v>18</v>
      </c>
      <c r="C101" s="69"/>
      <c r="D101" s="69"/>
      <c r="E101" s="69"/>
      <c r="F101" s="69"/>
      <c r="G101" s="69"/>
      <c r="H101" s="69"/>
      <c r="I101" s="69"/>
      <c r="J101" s="69"/>
      <c r="K101" s="55" t="s">
        <v>75</v>
      </c>
      <c r="L101" s="28">
        <v>240</v>
      </c>
      <c r="M101" s="29">
        <v>11</v>
      </c>
      <c r="N101" s="29">
        <v>1</v>
      </c>
      <c r="O101" s="58">
        <v>0</v>
      </c>
      <c r="P101" s="58">
        <v>0</v>
      </c>
      <c r="Q101" s="30"/>
      <c r="R101" s="30">
        <v>2</v>
      </c>
    </row>
    <row r="102" spans="1:18" ht="37.5" customHeight="1">
      <c r="A102" s="13"/>
      <c r="B102" s="82" t="s">
        <v>76</v>
      </c>
      <c r="C102" s="83"/>
      <c r="D102" s="83"/>
      <c r="E102" s="83"/>
      <c r="F102" s="83"/>
      <c r="G102" s="83"/>
      <c r="H102" s="83"/>
      <c r="I102" s="83"/>
      <c r="J102" s="84"/>
      <c r="K102" s="55" t="s">
        <v>77</v>
      </c>
      <c r="L102" s="28">
        <v>0</v>
      </c>
      <c r="M102" s="29">
        <v>11</v>
      </c>
      <c r="N102" s="29">
        <v>1</v>
      </c>
      <c r="O102" s="58">
        <f>SUM(O103)</f>
        <v>0</v>
      </c>
      <c r="P102" s="58">
        <f t="shared" ref="P102" si="60">SUM(P103)</f>
        <v>0</v>
      </c>
      <c r="Q102" s="30">
        <f t="shared" ref="Q102:Q103" si="61">SUM(Q103)</f>
        <v>0</v>
      </c>
      <c r="R102" s="30">
        <f t="shared" ref="R102:R103" si="62">SUM(R103)</f>
        <v>120</v>
      </c>
    </row>
    <row r="103" spans="1:18" ht="30.75" customHeight="1">
      <c r="A103" s="13"/>
      <c r="B103" s="82" t="s">
        <v>78</v>
      </c>
      <c r="C103" s="83"/>
      <c r="D103" s="83"/>
      <c r="E103" s="83"/>
      <c r="F103" s="83"/>
      <c r="G103" s="83"/>
      <c r="H103" s="83"/>
      <c r="I103" s="83"/>
      <c r="J103" s="84"/>
      <c r="K103" s="55" t="s">
        <v>79</v>
      </c>
      <c r="L103" s="28">
        <v>0</v>
      </c>
      <c r="M103" s="29">
        <v>11</v>
      </c>
      <c r="N103" s="29">
        <v>1</v>
      </c>
      <c r="O103" s="58">
        <f>SUM(O104)</f>
        <v>0</v>
      </c>
      <c r="P103" s="58">
        <f>SUM(P104)</f>
        <v>0</v>
      </c>
      <c r="Q103" s="30">
        <f t="shared" si="61"/>
        <v>0</v>
      </c>
      <c r="R103" s="30">
        <f t="shared" si="62"/>
        <v>120</v>
      </c>
    </row>
    <row r="104" spans="1:18" ht="64.5" customHeight="1">
      <c r="A104" s="13"/>
      <c r="B104" s="69" t="s">
        <v>18</v>
      </c>
      <c r="C104" s="69"/>
      <c r="D104" s="69"/>
      <c r="E104" s="69"/>
      <c r="F104" s="69"/>
      <c r="G104" s="69"/>
      <c r="H104" s="69"/>
      <c r="I104" s="69"/>
      <c r="J104" s="69"/>
      <c r="K104" s="55" t="s">
        <v>79</v>
      </c>
      <c r="L104" s="28">
        <v>240</v>
      </c>
      <c r="M104" s="29">
        <v>11</v>
      </c>
      <c r="N104" s="29">
        <v>1</v>
      </c>
      <c r="O104" s="58">
        <v>0</v>
      </c>
      <c r="P104" s="59">
        <v>0</v>
      </c>
      <c r="Q104" s="45"/>
      <c r="R104" s="40">
        <v>120</v>
      </c>
    </row>
    <row r="105" spans="1:18" ht="99.75" customHeight="1">
      <c r="A105" s="13"/>
      <c r="B105" s="79" t="s">
        <v>82</v>
      </c>
      <c r="C105" s="80"/>
      <c r="D105" s="80"/>
      <c r="E105" s="80"/>
      <c r="F105" s="80"/>
      <c r="G105" s="80"/>
      <c r="H105" s="80"/>
      <c r="I105" s="80"/>
      <c r="J105" s="81"/>
      <c r="K105" s="53" t="s">
        <v>84</v>
      </c>
      <c r="L105" s="33">
        <v>0</v>
      </c>
      <c r="M105" s="34">
        <v>0</v>
      </c>
      <c r="N105" s="34">
        <v>0</v>
      </c>
      <c r="O105" s="35">
        <f>SUM(O106)</f>
        <v>13555.800000000001</v>
      </c>
      <c r="P105" s="66">
        <f>SUM(P106)</f>
        <v>3150</v>
      </c>
      <c r="Q105" s="66">
        <f t="shared" ref="Q105:R105" si="63">SUM(Q106)</f>
        <v>0</v>
      </c>
      <c r="R105" s="66">
        <f t="shared" si="63"/>
        <v>13154.7</v>
      </c>
    </row>
    <row r="106" spans="1:18" ht="36" customHeight="1">
      <c r="A106" s="13"/>
      <c r="B106" s="76" t="s">
        <v>30</v>
      </c>
      <c r="C106" s="77"/>
      <c r="D106" s="77"/>
      <c r="E106" s="77"/>
      <c r="F106" s="77"/>
      <c r="G106" s="77"/>
      <c r="H106" s="77"/>
      <c r="I106" s="77"/>
      <c r="J106" s="78"/>
      <c r="K106" s="55"/>
      <c r="L106" s="28">
        <v>0</v>
      </c>
      <c r="M106" s="29">
        <v>5</v>
      </c>
      <c r="N106" s="29">
        <v>0</v>
      </c>
      <c r="O106" s="30">
        <f>SUM(O107+O113+O130)</f>
        <v>13555.800000000001</v>
      </c>
      <c r="P106" s="30">
        <f>SUM(P107+P113+P130)</f>
        <v>3150</v>
      </c>
      <c r="Q106" s="30">
        <f t="shared" ref="Q106:R106" si="64">SUM(Q107+Q113+Q130)</f>
        <v>0</v>
      </c>
      <c r="R106" s="30">
        <f t="shared" si="64"/>
        <v>13154.7</v>
      </c>
    </row>
    <row r="107" spans="1:18" ht="16.5" customHeight="1">
      <c r="A107" s="13"/>
      <c r="B107" s="76" t="s">
        <v>24</v>
      </c>
      <c r="C107" s="77"/>
      <c r="D107" s="77"/>
      <c r="E107" s="77"/>
      <c r="F107" s="77"/>
      <c r="G107" s="77"/>
      <c r="H107" s="77"/>
      <c r="I107" s="77"/>
      <c r="J107" s="78"/>
      <c r="K107" s="55"/>
      <c r="L107" s="28">
        <v>0</v>
      </c>
      <c r="M107" s="29">
        <v>5</v>
      </c>
      <c r="N107" s="29">
        <v>1</v>
      </c>
      <c r="O107" s="30">
        <f>SUM(O108)</f>
        <v>310</v>
      </c>
      <c r="P107" s="30">
        <f>SUM(P108)</f>
        <v>600</v>
      </c>
      <c r="Q107" s="30">
        <f t="shared" ref="Q107:R107" si="65">SUM(Q108)</f>
        <v>0</v>
      </c>
      <c r="R107" s="30">
        <f t="shared" si="65"/>
        <v>1000</v>
      </c>
    </row>
    <row r="108" spans="1:18" ht="79.5" customHeight="1">
      <c r="A108" s="13"/>
      <c r="B108" s="69" t="s">
        <v>94</v>
      </c>
      <c r="C108" s="69"/>
      <c r="D108" s="69"/>
      <c r="E108" s="69"/>
      <c r="F108" s="69"/>
      <c r="G108" s="69"/>
      <c r="H108" s="69"/>
      <c r="I108" s="69"/>
      <c r="J108" s="69"/>
      <c r="K108" s="55" t="s">
        <v>95</v>
      </c>
      <c r="L108" s="28">
        <v>0</v>
      </c>
      <c r="M108" s="29">
        <v>5</v>
      </c>
      <c r="N108" s="29">
        <v>1</v>
      </c>
      <c r="O108" s="30">
        <f>SUM(O109+O111)</f>
        <v>310</v>
      </c>
      <c r="P108" s="30">
        <f>SUM(P109+P111)</f>
        <v>600</v>
      </c>
      <c r="Q108" s="30">
        <f t="shared" ref="Q108:R108" si="66">SUM(Q109+Q111)</f>
        <v>0</v>
      </c>
      <c r="R108" s="30">
        <f t="shared" si="66"/>
        <v>1000</v>
      </c>
    </row>
    <row r="109" spans="1:18" ht="22.5" customHeight="1">
      <c r="A109" s="13"/>
      <c r="B109" s="76" t="s">
        <v>96</v>
      </c>
      <c r="C109" s="77"/>
      <c r="D109" s="77"/>
      <c r="E109" s="77"/>
      <c r="F109" s="77"/>
      <c r="G109" s="77"/>
      <c r="H109" s="77"/>
      <c r="I109" s="77"/>
      <c r="J109" s="78"/>
      <c r="K109" s="55" t="s">
        <v>97</v>
      </c>
      <c r="L109" s="28">
        <v>0</v>
      </c>
      <c r="M109" s="29">
        <v>5</v>
      </c>
      <c r="N109" s="29">
        <v>1</v>
      </c>
      <c r="O109" s="30">
        <f>SUM(O110)</f>
        <v>210</v>
      </c>
      <c r="P109" s="30">
        <f>SUM(P110)</f>
        <v>600</v>
      </c>
      <c r="Q109" s="30">
        <f t="shared" ref="Q109:R109" si="67">SUM(Q110)</f>
        <v>0</v>
      </c>
      <c r="R109" s="30">
        <f t="shared" si="67"/>
        <v>1000</v>
      </c>
    </row>
    <row r="110" spans="1:18" ht="68.25" customHeight="1">
      <c r="A110" s="13"/>
      <c r="B110" s="69" t="s">
        <v>18</v>
      </c>
      <c r="C110" s="69"/>
      <c r="D110" s="69"/>
      <c r="E110" s="69"/>
      <c r="F110" s="69"/>
      <c r="G110" s="69"/>
      <c r="H110" s="69"/>
      <c r="I110" s="69"/>
      <c r="J110" s="69"/>
      <c r="K110" s="55" t="s">
        <v>97</v>
      </c>
      <c r="L110" s="28">
        <v>240</v>
      </c>
      <c r="M110" s="29">
        <v>5</v>
      </c>
      <c r="N110" s="29">
        <v>1</v>
      </c>
      <c r="O110" s="30">
        <v>210</v>
      </c>
      <c r="P110" s="30">
        <v>600</v>
      </c>
      <c r="Q110" s="30">
        <f t="shared" ref="Q110" si="68">SUM(Q112+Q117+Q122)</f>
        <v>0</v>
      </c>
      <c r="R110" s="30">
        <v>1000</v>
      </c>
    </row>
    <row r="111" spans="1:18" ht="22.5" customHeight="1">
      <c r="A111" s="13"/>
      <c r="B111" s="76" t="s">
        <v>101</v>
      </c>
      <c r="C111" s="77"/>
      <c r="D111" s="77"/>
      <c r="E111" s="77"/>
      <c r="F111" s="77"/>
      <c r="G111" s="77"/>
      <c r="H111" s="77"/>
      <c r="I111" s="77"/>
      <c r="J111" s="78"/>
      <c r="K111" s="55" t="s">
        <v>102</v>
      </c>
      <c r="L111" s="28">
        <v>0</v>
      </c>
      <c r="M111" s="29">
        <v>5</v>
      </c>
      <c r="N111" s="29">
        <v>1</v>
      </c>
      <c r="O111" s="30">
        <f>SUM(O112)</f>
        <v>100</v>
      </c>
      <c r="P111" s="58">
        <f>SUM(P112)</f>
        <v>0</v>
      </c>
      <c r="Q111" s="58">
        <f t="shared" ref="Q111:R111" si="69">SUM(Q112)</f>
        <v>0</v>
      </c>
      <c r="R111" s="58">
        <f t="shared" si="69"/>
        <v>0</v>
      </c>
    </row>
    <row r="112" spans="1:18" ht="66.75" customHeight="1">
      <c r="A112" s="13"/>
      <c r="B112" s="69" t="s">
        <v>18</v>
      </c>
      <c r="C112" s="69"/>
      <c r="D112" s="69"/>
      <c r="E112" s="69"/>
      <c r="F112" s="69"/>
      <c r="G112" s="69"/>
      <c r="H112" s="69"/>
      <c r="I112" s="69"/>
      <c r="J112" s="69"/>
      <c r="K112" s="55" t="s">
        <v>102</v>
      </c>
      <c r="L112" s="28">
        <v>240</v>
      </c>
      <c r="M112" s="29">
        <v>5</v>
      </c>
      <c r="N112" s="29">
        <v>1</v>
      </c>
      <c r="O112" s="30">
        <f>200-100</f>
        <v>100</v>
      </c>
      <c r="P112" s="58">
        <v>0</v>
      </c>
      <c r="Q112" s="58">
        <f t="shared" ref="Q112" si="70">SUM(Q113+Q119+Q125)</f>
        <v>0</v>
      </c>
      <c r="R112" s="58">
        <v>0</v>
      </c>
    </row>
    <row r="113" spans="1:18" ht="22.5" customHeight="1">
      <c r="A113" s="13"/>
      <c r="B113" s="76" t="s">
        <v>4</v>
      </c>
      <c r="C113" s="77"/>
      <c r="D113" s="77"/>
      <c r="E113" s="77"/>
      <c r="F113" s="77"/>
      <c r="G113" s="77"/>
      <c r="H113" s="77"/>
      <c r="I113" s="77"/>
      <c r="J113" s="78"/>
      <c r="K113" s="55"/>
      <c r="L113" s="28">
        <v>0</v>
      </c>
      <c r="M113" s="29">
        <v>5</v>
      </c>
      <c r="N113" s="29">
        <v>2</v>
      </c>
      <c r="O113" s="49">
        <f>SUM(O114+O120+O126)</f>
        <v>10951.800000000001</v>
      </c>
      <c r="P113" s="30">
        <f>SUM(P114+P120+P126)</f>
        <v>1550</v>
      </c>
      <c r="Q113" s="30">
        <f t="shared" ref="Q113:R113" si="71">SUM(Q114+Q120+Q126)</f>
        <v>0</v>
      </c>
      <c r="R113" s="30">
        <f t="shared" si="71"/>
        <v>8200</v>
      </c>
    </row>
    <row r="114" spans="1:18" ht="51" customHeight="1">
      <c r="A114" s="13"/>
      <c r="B114" s="76" t="s">
        <v>83</v>
      </c>
      <c r="C114" s="77"/>
      <c r="D114" s="77"/>
      <c r="E114" s="77"/>
      <c r="F114" s="77"/>
      <c r="G114" s="77"/>
      <c r="H114" s="77"/>
      <c r="I114" s="77"/>
      <c r="J114" s="78"/>
      <c r="K114" s="55" t="s">
        <v>85</v>
      </c>
      <c r="L114" s="28">
        <v>0</v>
      </c>
      <c r="M114" s="29">
        <v>5</v>
      </c>
      <c r="N114" s="29">
        <v>2</v>
      </c>
      <c r="O114" s="30">
        <f>SUM(O115+O118)</f>
        <v>5794.3</v>
      </c>
      <c r="P114" s="58">
        <f>SUM(P115+P118)</f>
        <v>0</v>
      </c>
      <c r="Q114" s="58">
        <f t="shared" ref="Q114:R114" si="72">SUM(Q115+Q118)</f>
        <v>0</v>
      </c>
      <c r="R114" s="58">
        <f t="shared" si="72"/>
        <v>0</v>
      </c>
    </row>
    <row r="115" spans="1:18" ht="53.25" customHeight="1">
      <c r="A115" s="13"/>
      <c r="B115" s="73" t="s">
        <v>26</v>
      </c>
      <c r="C115" s="74"/>
      <c r="D115" s="74"/>
      <c r="E115" s="74"/>
      <c r="F115" s="74"/>
      <c r="G115" s="74"/>
      <c r="H115" s="74"/>
      <c r="I115" s="74"/>
      <c r="J115" s="75"/>
      <c r="K115" s="55" t="s">
        <v>86</v>
      </c>
      <c r="L115" s="28">
        <v>0</v>
      </c>
      <c r="M115" s="29">
        <v>5</v>
      </c>
      <c r="N115" s="29">
        <v>2</v>
      </c>
      <c r="O115" s="30">
        <f>SUM(O116:O117)</f>
        <v>2794.3</v>
      </c>
      <c r="P115" s="58">
        <f>SUM(P116:P117)</f>
        <v>0</v>
      </c>
      <c r="Q115" s="58">
        <f t="shared" ref="Q115:R115" si="73">SUM(Q116:Q117)</f>
        <v>0</v>
      </c>
      <c r="R115" s="58">
        <f t="shared" si="73"/>
        <v>0</v>
      </c>
    </row>
    <row r="116" spans="1:18" ht="66.75" customHeight="1">
      <c r="A116" s="13"/>
      <c r="B116" s="69" t="s">
        <v>18</v>
      </c>
      <c r="C116" s="69"/>
      <c r="D116" s="69"/>
      <c r="E116" s="69"/>
      <c r="F116" s="69"/>
      <c r="G116" s="69"/>
      <c r="H116" s="69"/>
      <c r="I116" s="69"/>
      <c r="J116" s="69"/>
      <c r="K116" s="55" t="s">
        <v>86</v>
      </c>
      <c r="L116" s="28">
        <v>240</v>
      </c>
      <c r="M116" s="29">
        <v>5</v>
      </c>
      <c r="N116" s="29">
        <v>2</v>
      </c>
      <c r="O116" s="30">
        <v>2407.3000000000002</v>
      </c>
      <c r="P116" s="59">
        <v>0</v>
      </c>
      <c r="Q116" s="45"/>
      <c r="R116" s="61">
        <v>0</v>
      </c>
    </row>
    <row r="117" spans="1:18" ht="22.5" customHeight="1">
      <c r="A117" s="13"/>
      <c r="B117" s="73" t="s">
        <v>25</v>
      </c>
      <c r="C117" s="74"/>
      <c r="D117" s="74"/>
      <c r="E117" s="74"/>
      <c r="F117" s="74"/>
      <c r="G117" s="74"/>
      <c r="H117" s="74"/>
      <c r="I117" s="74"/>
      <c r="J117" s="75"/>
      <c r="K117" s="55" t="s">
        <v>86</v>
      </c>
      <c r="L117" s="28">
        <v>410</v>
      </c>
      <c r="M117" s="29">
        <v>5</v>
      </c>
      <c r="N117" s="29">
        <v>2</v>
      </c>
      <c r="O117" s="30">
        <v>387</v>
      </c>
      <c r="P117" s="58">
        <v>0</v>
      </c>
      <c r="Q117" s="58"/>
      <c r="R117" s="58">
        <v>0</v>
      </c>
    </row>
    <row r="118" spans="1:18" ht="50.25" customHeight="1">
      <c r="A118" s="13"/>
      <c r="B118" s="69" t="s">
        <v>145</v>
      </c>
      <c r="C118" s="69"/>
      <c r="D118" s="69"/>
      <c r="E118" s="69"/>
      <c r="F118" s="69"/>
      <c r="G118" s="69"/>
      <c r="H118" s="69"/>
      <c r="I118" s="69"/>
      <c r="J118" s="69"/>
      <c r="K118" s="55" t="s">
        <v>146</v>
      </c>
      <c r="L118" s="28">
        <v>0</v>
      </c>
      <c r="M118" s="29">
        <v>5</v>
      </c>
      <c r="N118" s="29">
        <v>2</v>
      </c>
      <c r="O118" s="30">
        <f>SUM(O119)</f>
        <v>3000</v>
      </c>
      <c r="P118" s="58">
        <f>SUM(P119)</f>
        <v>0</v>
      </c>
      <c r="Q118" s="58">
        <f t="shared" ref="Q118:R118" si="74">SUM(Q119)</f>
        <v>0</v>
      </c>
      <c r="R118" s="58">
        <f t="shared" si="74"/>
        <v>0</v>
      </c>
    </row>
    <row r="119" spans="1:18" ht="18" customHeight="1">
      <c r="A119" s="13"/>
      <c r="B119" s="69" t="s">
        <v>25</v>
      </c>
      <c r="C119" s="69"/>
      <c r="D119" s="69"/>
      <c r="E119" s="69"/>
      <c r="F119" s="69"/>
      <c r="G119" s="69"/>
      <c r="H119" s="69"/>
      <c r="I119" s="69"/>
      <c r="J119" s="69"/>
      <c r="K119" s="55" t="s">
        <v>146</v>
      </c>
      <c r="L119" s="28">
        <v>410</v>
      </c>
      <c r="M119" s="29">
        <v>5</v>
      </c>
      <c r="N119" s="29">
        <v>2</v>
      </c>
      <c r="O119" s="30">
        <v>3000</v>
      </c>
      <c r="P119" s="59">
        <v>0</v>
      </c>
      <c r="Q119" s="62"/>
      <c r="R119" s="61">
        <v>0</v>
      </c>
    </row>
    <row r="120" spans="1:18" ht="53.25" customHeight="1">
      <c r="A120" s="13"/>
      <c r="B120" s="76" t="s">
        <v>87</v>
      </c>
      <c r="C120" s="77"/>
      <c r="D120" s="77"/>
      <c r="E120" s="77"/>
      <c r="F120" s="77"/>
      <c r="G120" s="77"/>
      <c r="H120" s="77"/>
      <c r="I120" s="77"/>
      <c r="J120" s="78"/>
      <c r="K120" s="55" t="s">
        <v>88</v>
      </c>
      <c r="L120" s="28">
        <v>0</v>
      </c>
      <c r="M120" s="29">
        <v>5</v>
      </c>
      <c r="N120" s="29">
        <v>2</v>
      </c>
      <c r="O120" s="30">
        <f>SUM(O121+O124)</f>
        <v>4086.9</v>
      </c>
      <c r="P120" s="30">
        <f t="shared" ref="P120:R120" si="75">SUM(P121+P124)</f>
        <v>1550</v>
      </c>
      <c r="Q120" s="30">
        <f t="shared" si="75"/>
        <v>0</v>
      </c>
      <c r="R120" s="30">
        <f t="shared" si="75"/>
        <v>4350</v>
      </c>
    </row>
    <row r="121" spans="1:18" ht="54.75" customHeight="1">
      <c r="A121" s="13"/>
      <c r="B121" s="73" t="s">
        <v>27</v>
      </c>
      <c r="C121" s="74"/>
      <c r="D121" s="74"/>
      <c r="E121" s="74"/>
      <c r="F121" s="74"/>
      <c r="G121" s="74"/>
      <c r="H121" s="74"/>
      <c r="I121" s="74"/>
      <c r="J121" s="75"/>
      <c r="K121" s="55" t="s">
        <v>89</v>
      </c>
      <c r="L121" s="28">
        <v>0</v>
      </c>
      <c r="M121" s="29">
        <v>5</v>
      </c>
      <c r="N121" s="29">
        <v>2</v>
      </c>
      <c r="O121" s="30">
        <f>SUM(O122:O123)</f>
        <v>2682</v>
      </c>
      <c r="P121" s="30">
        <f t="shared" ref="P121:R121" si="76">SUM(P122:P123)</f>
        <v>1550</v>
      </c>
      <c r="Q121" s="30">
        <f t="shared" si="76"/>
        <v>0</v>
      </c>
      <c r="R121" s="30">
        <f t="shared" si="76"/>
        <v>4350</v>
      </c>
    </row>
    <row r="122" spans="1:18" ht="66.75" customHeight="1">
      <c r="A122" s="13"/>
      <c r="B122" s="69" t="s">
        <v>18</v>
      </c>
      <c r="C122" s="69"/>
      <c r="D122" s="69"/>
      <c r="E122" s="69"/>
      <c r="F122" s="69"/>
      <c r="G122" s="69"/>
      <c r="H122" s="69"/>
      <c r="I122" s="69"/>
      <c r="J122" s="69"/>
      <c r="K122" s="55" t="s">
        <v>89</v>
      </c>
      <c r="L122" s="28">
        <v>240</v>
      </c>
      <c r="M122" s="29">
        <v>5</v>
      </c>
      <c r="N122" s="29">
        <v>2</v>
      </c>
      <c r="O122" s="30">
        <v>1130.8</v>
      </c>
      <c r="P122" s="44">
        <v>950</v>
      </c>
      <c r="Q122" s="45"/>
      <c r="R122" s="40">
        <v>950</v>
      </c>
    </row>
    <row r="123" spans="1:18" ht="19.5" customHeight="1">
      <c r="A123" s="13"/>
      <c r="B123" s="69" t="s">
        <v>25</v>
      </c>
      <c r="C123" s="69"/>
      <c r="D123" s="69"/>
      <c r="E123" s="69"/>
      <c r="F123" s="69"/>
      <c r="G123" s="69"/>
      <c r="H123" s="69"/>
      <c r="I123" s="69"/>
      <c r="J123" s="69"/>
      <c r="K123" s="55" t="s">
        <v>89</v>
      </c>
      <c r="L123" s="28">
        <v>410</v>
      </c>
      <c r="M123" s="29">
        <v>5</v>
      </c>
      <c r="N123" s="29">
        <v>2</v>
      </c>
      <c r="O123" s="30">
        <v>1551.2</v>
      </c>
      <c r="P123" s="44">
        <v>600</v>
      </c>
      <c r="Q123" s="45"/>
      <c r="R123" s="40">
        <v>3400</v>
      </c>
    </row>
    <row r="124" spans="1:18" ht="54.75" customHeight="1">
      <c r="A124" s="13"/>
      <c r="B124" s="69" t="s">
        <v>141</v>
      </c>
      <c r="C124" s="69"/>
      <c r="D124" s="69"/>
      <c r="E124" s="69"/>
      <c r="F124" s="69"/>
      <c r="G124" s="69"/>
      <c r="H124" s="69"/>
      <c r="I124" s="69"/>
      <c r="J124" s="69"/>
      <c r="K124" s="55" t="s">
        <v>140</v>
      </c>
      <c r="L124" s="28">
        <v>0</v>
      </c>
      <c r="M124" s="29">
        <v>5</v>
      </c>
      <c r="N124" s="29">
        <v>2</v>
      </c>
      <c r="O124" s="30">
        <f>SUM(O125)</f>
        <v>1404.9</v>
      </c>
      <c r="P124" s="58">
        <f t="shared" ref="P124:R124" si="77">SUM(P125)</f>
        <v>0</v>
      </c>
      <c r="Q124" s="58">
        <f t="shared" si="77"/>
        <v>0</v>
      </c>
      <c r="R124" s="58">
        <f t="shared" si="77"/>
        <v>0</v>
      </c>
    </row>
    <row r="125" spans="1:18" ht="67.5" customHeight="1">
      <c r="A125" s="13"/>
      <c r="B125" s="69" t="s">
        <v>18</v>
      </c>
      <c r="C125" s="69"/>
      <c r="D125" s="69"/>
      <c r="E125" s="69"/>
      <c r="F125" s="69"/>
      <c r="G125" s="69"/>
      <c r="H125" s="69"/>
      <c r="I125" s="69"/>
      <c r="J125" s="69"/>
      <c r="K125" s="55" t="s">
        <v>140</v>
      </c>
      <c r="L125" s="28">
        <v>240</v>
      </c>
      <c r="M125" s="29">
        <v>5</v>
      </c>
      <c r="N125" s="29">
        <v>2</v>
      </c>
      <c r="O125" s="30">
        <v>1404.9</v>
      </c>
      <c r="P125" s="59">
        <v>0</v>
      </c>
      <c r="Q125" s="62"/>
      <c r="R125" s="61">
        <v>0</v>
      </c>
    </row>
    <row r="126" spans="1:18" ht="53.25" customHeight="1">
      <c r="A126" s="13"/>
      <c r="B126" s="76" t="s">
        <v>90</v>
      </c>
      <c r="C126" s="77"/>
      <c r="D126" s="77"/>
      <c r="E126" s="77"/>
      <c r="F126" s="77"/>
      <c r="G126" s="77"/>
      <c r="H126" s="77"/>
      <c r="I126" s="77"/>
      <c r="J126" s="78"/>
      <c r="K126" s="55" t="s">
        <v>91</v>
      </c>
      <c r="L126" s="28">
        <v>0</v>
      </c>
      <c r="M126" s="29">
        <v>5</v>
      </c>
      <c r="N126" s="29">
        <v>2</v>
      </c>
      <c r="O126" s="30">
        <f>SUM(O127)</f>
        <v>1070.5999999999999</v>
      </c>
      <c r="P126" s="58">
        <f>SUM(P127)</f>
        <v>0</v>
      </c>
      <c r="Q126" s="30">
        <f t="shared" ref="Q126:R126" si="78">SUM(Q127)</f>
        <v>0</v>
      </c>
      <c r="R126" s="30">
        <f t="shared" si="78"/>
        <v>3850</v>
      </c>
    </row>
    <row r="127" spans="1:18" ht="48.75" customHeight="1">
      <c r="A127" s="13"/>
      <c r="B127" s="73" t="s">
        <v>28</v>
      </c>
      <c r="C127" s="74"/>
      <c r="D127" s="74"/>
      <c r="E127" s="74"/>
      <c r="F127" s="74"/>
      <c r="G127" s="74"/>
      <c r="H127" s="74"/>
      <c r="I127" s="74"/>
      <c r="J127" s="75"/>
      <c r="K127" s="55" t="s">
        <v>92</v>
      </c>
      <c r="L127" s="28">
        <v>0</v>
      </c>
      <c r="M127" s="29">
        <v>5</v>
      </c>
      <c r="N127" s="29">
        <v>2</v>
      </c>
      <c r="O127" s="30">
        <f>SUM(O128:O129)</f>
        <v>1070.5999999999999</v>
      </c>
      <c r="P127" s="58">
        <f>SUM(P128:P129)</f>
        <v>0</v>
      </c>
      <c r="Q127" s="30">
        <f t="shared" ref="Q127:R127" si="79">SUM(Q128:Q129)</f>
        <v>0</v>
      </c>
      <c r="R127" s="30">
        <f t="shared" si="79"/>
        <v>3850</v>
      </c>
    </row>
    <row r="128" spans="1:18" ht="69" customHeight="1">
      <c r="A128" s="13"/>
      <c r="B128" s="69" t="s">
        <v>18</v>
      </c>
      <c r="C128" s="69"/>
      <c r="D128" s="69"/>
      <c r="E128" s="69"/>
      <c r="F128" s="69"/>
      <c r="G128" s="69"/>
      <c r="H128" s="69"/>
      <c r="I128" s="69"/>
      <c r="J128" s="69"/>
      <c r="K128" s="55" t="s">
        <v>92</v>
      </c>
      <c r="L128" s="28">
        <v>240</v>
      </c>
      <c r="M128" s="29">
        <v>5</v>
      </c>
      <c r="N128" s="29">
        <v>2</v>
      </c>
      <c r="O128" s="30">
        <v>283.2</v>
      </c>
      <c r="P128" s="59">
        <v>0</v>
      </c>
      <c r="Q128" s="45"/>
      <c r="R128" s="61">
        <v>0</v>
      </c>
    </row>
    <row r="129" spans="1:18" ht="22.5" customHeight="1">
      <c r="A129" s="13"/>
      <c r="B129" s="69" t="s">
        <v>25</v>
      </c>
      <c r="C129" s="69"/>
      <c r="D129" s="69"/>
      <c r="E129" s="69"/>
      <c r="F129" s="69"/>
      <c r="G129" s="69"/>
      <c r="H129" s="69"/>
      <c r="I129" s="69"/>
      <c r="J129" s="69"/>
      <c r="K129" s="55" t="s">
        <v>92</v>
      </c>
      <c r="L129" s="28">
        <v>410</v>
      </c>
      <c r="M129" s="29">
        <v>5</v>
      </c>
      <c r="N129" s="29">
        <v>2</v>
      </c>
      <c r="O129" s="30">
        <v>787.4</v>
      </c>
      <c r="P129" s="59">
        <v>0</v>
      </c>
      <c r="Q129" s="45"/>
      <c r="R129" s="65">
        <v>3850</v>
      </c>
    </row>
    <row r="130" spans="1:18" ht="29.25" customHeight="1">
      <c r="A130" s="13"/>
      <c r="B130" s="69" t="s">
        <v>93</v>
      </c>
      <c r="C130" s="69"/>
      <c r="D130" s="69"/>
      <c r="E130" s="69"/>
      <c r="F130" s="69"/>
      <c r="G130" s="69"/>
      <c r="H130" s="69"/>
      <c r="I130" s="69"/>
      <c r="J130" s="69"/>
      <c r="K130" s="55"/>
      <c r="L130" s="28">
        <v>0</v>
      </c>
      <c r="M130" s="29">
        <v>5</v>
      </c>
      <c r="N130" s="29">
        <v>3</v>
      </c>
      <c r="O130" s="49">
        <f>SUM(O131+O134)</f>
        <v>2294</v>
      </c>
      <c r="P130" s="30">
        <f>SUM(P131+P134)</f>
        <v>1000</v>
      </c>
      <c r="Q130" s="30">
        <f t="shared" ref="Q130:R130" si="80">SUM(Q131+Q134)</f>
        <v>0</v>
      </c>
      <c r="R130" s="30">
        <f t="shared" si="80"/>
        <v>3954.7</v>
      </c>
    </row>
    <row r="131" spans="1:18" ht="81" customHeight="1">
      <c r="A131" s="13"/>
      <c r="B131" s="69" t="s">
        <v>94</v>
      </c>
      <c r="C131" s="69"/>
      <c r="D131" s="69"/>
      <c r="E131" s="69"/>
      <c r="F131" s="69"/>
      <c r="G131" s="69"/>
      <c r="H131" s="69"/>
      <c r="I131" s="69"/>
      <c r="J131" s="69"/>
      <c r="K131" s="55" t="s">
        <v>95</v>
      </c>
      <c r="L131" s="28">
        <v>0</v>
      </c>
      <c r="M131" s="29">
        <v>5</v>
      </c>
      <c r="N131" s="29">
        <v>3</v>
      </c>
      <c r="O131" s="30">
        <f>SUM(O132)</f>
        <v>1800</v>
      </c>
      <c r="P131" s="30">
        <f>SUM(P132)</f>
        <v>1000</v>
      </c>
      <c r="Q131" s="30">
        <f t="shared" ref="Q131:R132" si="81">SUM(Q132)</f>
        <v>0</v>
      </c>
      <c r="R131" s="30">
        <f t="shared" si="81"/>
        <v>3300</v>
      </c>
    </row>
    <row r="132" spans="1:18" ht="20.25" customHeight="1">
      <c r="A132" s="13"/>
      <c r="B132" s="69" t="s">
        <v>96</v>
      </c>
      <c r="C132" s="69"/>
      <c r="D132" s="69"/>
      <c r="E132" s="69"/>
      <c r="F132" s="69"/>
      <c r="G132" s="69"/>
      <c r="H132" s="69"/>
      <c r="I132" s="69"/>
      <c r="J132" s="69"/>
      <c r="K132" s="55" t="s">
        <v>97</v>
      </c>
      <c r="L132" s="28">
        <v>0</v>
      </c>
      <c r="M132" s="29">
        <v>5</v>
      </c>
      <c r="N132" s="29">
        <v>3</v>
      </c>
      <c r="O132" s="30">
        <f>SUM(O133)</f>
        <v>1800</v>
      </c>
      <c r="P132" s="30">
        <f>SUM(P133)</f>
        <v>1000</v>
      </c>
      <c r="Q132" s="30">
        <f t="shared" si="81"/>
        <v>0</v>
      </c>
      <c r="R132" s="30">
        <f t="shared" si="81"/>
        <v>3300</v>
      </c>
    </row>
    <row r="133" spans="1:18" ht="60.75" customHeight="1">
      <c r="A133" s="13"/>
      <c r="B133" s="69" t="s">
        <v>18</v>
      </c>
      <c r="C133" s="69"/>
      <c r="D133" s="69"/>
      <c r="E133" s="69"/>
      <c r="F133" s="69"/>
      <c r="G133" s="69"/>
      <c r="H133" s="69"/>
      <c r="I133" s="69"/>
      <c r="J133" s="69"/>
      <c r="K133" s="55" t="s">
        <v>97</v>
      </c>
      <c r="L133" s="28">
        <v>240</v>
      </c>
      <c r="M133" s="29">
        <v>5</v>
      </c>
      <c r="N133" s="29">
        <v>3</v>
      </c>
      <c r="O133" s="30">
        <v>1800</v>
      </c>
      <c r="P133" s="44">
        <v>1000</v>
      </c>
      <c r="Q133" s="45"/>
      <c r="R133" s="40">
        <v>3300</v>
      </c>
    </row>
    <row r="134" spans="1:18" ht="60.75" customHeight="1">
      <c r="A134" s="13"/>
      <c r="B134" s="69" t="s">
        <v>98</v>
      </c>
      <c r="C134" s="69"/>
      <c r="D134" s="69"/>
      <c r="E134" s="69"/>
      <c r="F134" s="69"/>
      <c r="G134" s="69"/>
      <c r="H134" s="69"/>
      <c r="I134" s="69"/>
      <c r="J134" s="69"/>
      <c r="K134" s="55" t="s">
        <v>99</v>
      </c>
      <c r="L134" s="28">
        <v>0</v>
      </c>
      <c r="M134" s="29">
        <v>5</v>
      </c>
      <c r="N134" s="29">
        <v>3</v>
      </c>
      <c r="O134" s="30">
        <f>SUM(O135)</f>
        <v>494</v>
      </c>
      <c r="P134" s="58">
        <f>SUM(P135)</f>
        <v>0</v>
      </c>
      <c r="Q134" s="30">
        <f t="shared" ref="Q134:R135" si="82">SUM(Q135)</f>
        <v>0</v>
      </c>
      <c r="R134" s="30">
        <f t="shared" si="82"/>
        <v>654.70000000000005</v>
      </c>
    </row>
    <row r="135" spans="1:18" ht="28.5" customHeight="1">
      <c r="A135" s="13"/>
      <c r="B135" s="69" t="s">
        <v>31</v>
      </c>
      <c r="C135" s="69"/>
      <c r="D135" s="69"/>
      <c r="E135" s="69"/>
      <c r="F135" s="69"/>
      <c r="G135" s="69"/>
      <c r="H135" s="69"/>
      <c r="I135" s="69"/>
      <c r="J135" s="69"/>
      <c r="K135" s="55" t="s">
        <v>100</v>
      </c>
      <c r="L135" s="28">
        <v>0</v>
      </c>
      <c r="M135" s="29">
        <v>5</v>
      </c>
      <c r="N135" s="29">
        <v>3</v>
      </c>
      <c r="O135" s="30">
        <f>SUM(O136)</f>
        <v>494</v>
      </c>
      <c r="P135" s="58">
        <f>SUM(P136)</f>
        <v>0</v>
      </c>
      <c r="Q135" s="30">
        <f t="shared" si="82"/>
        <v>0</v>
      </c>
      <c r="R135" s="30">
        <f t="shared" si="82"/>
        <v>654.70000000000005</v>
      </c>
    </row>
    <row r="136" spans="1:18" ht="68.25" customHeight="1">
      <c r="A136" s="13"/>
      <c r="B136" s="69" t="s">
        <v>18</v>
      </c>
      <c r="C136" s="69"/>
      <c r="D136" s="69"/>
      <c r="E136" s="69"/>
      <c r="F136" s="69"/>
      <c r="G136" s="69"/>
      <c r="H136" s="69"/>
      <c r="I136" s="69"/>
      <c r="J136" s="69"/>
      <c r="K136" s="55" t="s">
        <v>100</v>
      </c>
      <c r="L136" s="28">
        <v>240</v>
      </c>
      <c r="M136" s="29">
        <v>5</v>
      </c>
      <c r="N136" s="29">
        <v>3</v>
      </c>
      <c r="O136" s="30">
        <v>494</v>
      </c>
      <c r="P136" s="59">
        <v>0</v>
      </c>
      <c r="Q136" s="45"/>
      <c r="R136" s="40">
        <v>654.70000000000005</v>
      </c>
    </row>
    <row r="137" spans="1:18" ht="27" customHeight="1">
      <c r="A137" s="13"/>
      <c r="B137" s="111" t="s">
        <v>29</v>
      </c>
      <c r="C137" s="112"/>
      <c r="D137" s="112"/>
      <c r="E137" s="112"/>
      <c r="F137" s="112"/>
      <c r="G137" s="112"/>
      <c r="H137" s="112"/>
      <c r="I137" s="112"/>
      <c r="J137" s="113"/>
      <c r="K137" s="53"/>
      <c r="L137" s="33"/>
      <c r="M137" s="34"/>
      <c r="N137" s="34"/>
      <c r="O137" s="35">
        <f>SUM(O13+O20+O29+O36+O81+O85+O105)</f>
        <v>190420.49999999997</v>
      </c>
      <c r="P137" s="35">
        <f>SUM(P13+P20+P29+P36+P81+P85+P105)</f>
        <v>15774.5</v>
      </c>
      <c r="Q137" s="35">
        <f t="shared" ref="Q137:R137" si="83">SUM(Q13+Q20+Q29+Q36+Q81+Q85+Q105)</f>
        <v>15874947</v>
      </c>
      <c r="R137" s="35">
        <f t="shared" si="83"/>
        <v>27075.9</v>
      </c>
    </row>
    <row r="138" spans="1:18" ht="409.6" hidden="1" customHeight="1">
      <c r="A138" s="18"/>
      <c r="B138" s="36"/>
      <c r="C138" s="36"/>
      <c r="D138" s="36"/>
      <c r="E138" s="36"/>
      <c r="F138" s="36"/>
      <c r="G138" s="36"/>
      <c r="H138" s="36"/>
      <c r="I138" s="36"/>
      <c r="J138" s="36"/>
      <c r="K138" s="36" t="s">
        <v>2</v>
      </c>
      <c r="L138" s="36"/>
      <c r="M138" s="36">
        <v>4</v>
      </c>
      <c r="N138" s="36">
        <v>12</v>
      </c>
      <c r="O138" s="30">
        <f t="shared" ref="O138" si="84">+Q138/1000</f>
        <v>498234.37388000003</v>
      </c>
      <c r="P138" s="37"/>
      <c r="Q138" s="37">
        <v>498234373.88000005</v>
      </c>
      <c r="R138" s="26"/>
    </row>
    <row r="139" spans="1:18" ht="10.5" customHeight="1">
      <c r="A139" s="16"/>
      <c r="B139" s="16"/>
      <c r="C139" s="16"/>
      <c r="D139" s="16"/>
      <c r="E139" s="16"/>
      <c r="F139" s="16"/>
      <c r="G139" s="16"/>
      <c r="H139" s="16"/>
      <c r="I139" s="16"/>
      <c r="J139" s="16"/>
      <c r="K139" s="16"/>
      <c r="L139" s="16"/>
      <c r="M139" s="11"/>
      <c r="N139" s="11"/>
      <c r="O139" s="11"/>
      <c r="P139" s="16"/>
      <c r="Q139" s="17"/>
      <c r="R139" s="17"/>
    </row>
    <row r="140" spans="1:18" ht="12.75" hidden="1" customHeight="1">
      <c r="A140" s="107" t="s">
        <v>1</v>
      </c>
      <c r="B140" s="107"/>
      <c r="C140" s="107"/>
      <c r="D140" s="107"/>
      <c r="E140" s="107"/>
      <c r="F140" s="107"/>
      <c r="G140" s="107"/>
      <c r="H140" s="107"/>
      <c r="I140" s="107"/>
      <c r="J140" s="107"/>
      <c r="K140" s="38"/>
      <c r="L140" s="38"/>
      <c r="M140" s="16"/>
      <c r="N140" s="16"/>
      <c r="O140" s="38"/>
      <c r="P140" s="16"/>
      <c r="Q140" s="17"/>
      <c r="R140" s="17"/>
    </row>
    <row r="141" spans="1:18" ht="30.75" customHeight="1">
      <c r="A141" s="18"/>
      <c r="B141" s="18"/>
      <c r="C141" s="18"/>
      <c r="D141" s="18"/>
      <c r="E141" s="18"/>
      <c r="F141" s="18"/>
      <c r="G141" s="18"/>
      <c r="H141" s="18"/>
      <c r="I141" s="18"/>
      <c r="J141" s="16"/>
      <c r="K141" s="108"/>
      <c r="L141" s="108"/>
      <c r="M141" s="108"/>
      <c r="N141" s="64"/>
      <c r="O141" s="12"/>
      <c r="P141" s="16"/>
      <c r="Q141" s="17"/>
      <c r="R141" s="17"/>
    </row>
    <row r="142" spans="1:18" ht="58.5" customHeight="1">
      <c r="A142" s="18"/>
      <c r="B142" s="110" t="s">
        <v>147</v>
      </c>
      <c r="C142" s="110"/>
      <c r="D142" s="110"/>
      <c r="E142" s="110"/>
      <c r="F142" s="110"/>
      <c r="G142" s="110"/>
      <c r="H142" s="110"/>
      <c r="I142" s="110"/>
      <c r="J142" s="110"/>
      <c r="K142" s="14"/>
      <c r="L142" s="11"/>
      <c r="M142" s="11"/>
      <c r="N142" s="42" t="s">
        <v>148</v>
      </c>
      <c r="O142" s="43"/>
      <c r="P142" s="16"/>
      <c r="Q142" s="17"/>
      <c r="R142" s="17"/>
    </row>
    <row r="143" spans="1:18" ht="13.15" customHeight="1">
      <c r="A143" s="9"/>
      <c r="B143" s="10"/>
      <c r="C143" s="10"/>
      <c r="D143" s="10"/>
      <c r="E143" s="10"/>
      <c r="F143" s="10"/>
      <c r="G143" s="10"/>
      <c r="H143" s="10"/>
      <c r="I143" s="10"/>
      <c r="J143" s="109"/>
      <c r="K143" s="109"/>
      <c r="L143" s="109"/>
      <c r="M143" s="10"/>
      <c r="N143" s="10"/>
      <c r="O143" s="10"/>
      <c r="P143" s="4"/>
    </row>
    <row r="144" spans="1:18" ht="13.15" customHeight="1">
      <c r="A144" s="6"/>
      <c r="B144" s="6"/>
      <c r="C144" s="6"/>
      <c r="D144" s="6"/>
      <c r="E144" s="6"/>
      <c r="F144" s="4"/>
      <c r="G144" s="4"/>
      <c r="H144" s="4"/>
      <c r="I144" s="4"/>
      <c r="J144" s="105"/>
      <c r="K144" s="106"/>
      <c r="L144" s="106"/>
      <c r="M144" s="106"/>
      <c r="N144" s="106"/>
      <c r="O144" s="106"/>
      <c r="P144" s="106"/>
      <c r="Q144" s="106"/>
      <c r="R144" s="106"/>
    </row>
    <row r="145" spans="1:16" ht="13.15" customHeight="1">
      <c r="A145" s="6"/>
      <c r="B145" s="6"/>
      <c r="C145" s="6"/>
      <c r="D145" s="6"/>
      <c r="E145" s="6"/>
      <c r="F145" s="6"/>
      <c r="G145" s="6"/>
      <c r="H145" s="6"/>
      <c r="I145" s="6"/>
      <c r="J145" s="6"/>
      <c r="K145" s="4"/>
      <c r="L145" s="4"/>
      <c r="M145" s="4"/>
      <c r="N145" s="4"/>
      <c r="O145" s="4"/>
      <c r="P145" s="4"/>
    </row>
    <row r="146" spans="1:16" ht="13.15" customHeight="1">
      <c r="A146" s="4" t="s">
        <v>0</v>
      </c>
      <c r="B146" s="4"/>
      <c r="C146" s="4"/>
      <c r="D146" s="4"/>
      <c r="E146" s="4"/>
      <c r="F146" s="4"/>
      <c r="G146" s="4"/>
      <c r="H146" s="4"/>
      <c r="I146" s="4"/>
      <c r="J146" s="4"/>
      <c r="K146" s="4"/>
      <c r="L146" s="4"/>
      <c r="M146" s="4"/>
      <c r="N146" s="4"/>
      <c r="O146" s="4"/>
      <c r="P146" s="4"/>
    </row>
  </sheetData>
  <mergeCells count="139">
    <mergeCell ref="B114:J114"/>
    <mergeCell ref="B115:J115"/>
    <mergeCell ref="B125:J125"/>
    <mergeCell ref="B121:J121"/>
    <mergeCell ref="B122:J122"/>
    <mergeCell ref="B119:J119"/>
    <mergeCell ref="B123:J123"/>
    <mergeCell ref="B124:J124"/>
    <mergeCell ref="B100:J100"/>
    <mergeCell ref="B104:J104"/>
    <mergeCell ref="B117:J117"/>
    <mergeCell ref="B102:J102"/>
    <mergeCell ref="B118:J118"/>
    <mergeCell ref="J144:R144"/>
    <mergeCell ref="A140:J140"/>
    <mergeCell ref="K141:M141"/>
    <mergeCell ref="J143:L143"/>
    <mergeCell ref="B142:J142"/>
    <mergeCell ref="B120:J120"/>
    <mergeCell ref="B136:J136"/>
    <mergeCell ref="B137:J137"/>
    <mergeCell ref="B106:J106"/>
    <mergeCell ref="B74:J74"/>
    <mergeCell ref="B35:J35"/>
    <mergeCell ref="B79:J79"/>
    <mergeCell ref="B60:J60"/>
    <mergeCell ref="B51:J51"/>
    <mergeCell ref="B52:J52"/>
    <mergeCell ref="B53:J53"/>
    <mergeCell ref="B55:J55"/>
    <mergeCell ref="B56:J56"/>
    <mergeCell ref="B58:J58"/>
    <mergeCell ref="B59:J59"/>
    <mergeCell ref="B64:J64"/>
    <mergeCell ref="B62:J62"/>
    <mergeCell ref="B63:J63"/>
    <mergeCell ref="B65:J65"/>
    <mergeCell ref="B68:J68"/>
    <mergeCell ref="B73:J73"/>
    <mergeCell ref="B88:J88"/>
    <mergeCell ref="B101:J101"/>
    <mergeCell ref="B87:J87"/>
    <mergeCell ref="B89:J89"/>
    <mergeCell ref="B91:J91"/>
    <mergeCell ref="B92:J92"/>
    <mergeCell ref="B36:J36"/>
    <mergeCell ref="B37:J37"/>
    <mergeCell ref="B67:J67"/>
    <mergeCell ref="B69:J69"/>
    <mergeCell ref="B80:J80"/>
    <mergeCell ref="B71:J71"/>
    <mergeCell ref="B72:J72"/>
    <mergeCell ref="B77:J77"/>
    <mergeCell ref="B105:J105"/>
    <mergeCell ref="B86:J86"/>
    <mergeCell ref="B93:J93"/>
    <mergeCell ref="B98:J98"/>
    <mergeCell ref="B94:J94"/>
    <mergeCell ref="B99:J99"/>
    <mergeCell ref="B85:J85"/>
    <mergeCell ref="B103:J103"/>
    <mergeCell ref="B90:J90"/>
    <mergeCell ref="B96:J96"/>
    <mergeCell ref="B97:J97"/>
    <mergeCell ref="B45:J45"/>
    <mergeCell ref="B46:J46"/>
    <mergeCell ref="B49:J49"/>
    <mergeCell ref="B47:J47"/>
    <mergeCell ref="B48:J48"/>
    <mergeCell ref="B44:J44"/>
    <mergeCell ref="B39:J39"/>
    <mergeCell ref="B43:J43"/>
    <mergeCell ref="B40:J40"/>
    <mergeCell ref="B41:J41"/>
    <mergeCell ref="B42:J42"/>
    <mergeCell ref="B70:J70"/>
    <mergeCell ref="B50:J50"/>
    <mergeCell ref="B61:J61"/>
    <mergeCell ref="B66:J66"/>
    <mergeCell ref="N1:P1"/>
    <mergeCell ref="N2:R2"/>
    <mergeCell ref="M4:R4"/>
    <mergeCell ref="J9:P9"/>
    <mergeCell ref="B18:J18"/>
    <mergeCell ref="B14:J14"/>
    <mergeCell ref="B13:J13"/>
    <mergeCell ref="B15:J15"/>
    <mergeCell ref="B16:J16"/>
    <mergeCell ref="N5:P5"/>
    <mergeCell ref="N6:R6"/>
    <mergeCell ref="M7:R7"/>
    <mergeCell ref="B113:J113"/>
    <mergeCell ref="B84:J84"/>
    <mergeCell ref="B81:J81"/>
    <mergeCell ref="B82:J82"/>
    <mergeCell ref="B83:J83"/>
    <mergeCell ref="B29:J29"/>
    <mergeCell ref="B30:J30"/>
    <mergeCell ref="B12:J12"/>
    <mergeCell ref="K3:O3"/>
    <mergeCell ref="B19:J19"/>
    <mergeCell ref="B17:J17"/>
    <mergeCell ref="B28:J28"/>
    <mergeCell ref="B20:J20"/>
    <mergeCell ref="B23:J23"/>
    <mergeCell ref="B21:J21"/>
    <mergeCell ref="B22:J22"/>
    <mergeCell ref="B24:J24"/>
    <mergeCell ref="B25:J25"/>
    <mergeCell ref="B26:J26"/>
    <mergeCell ref="B27:J27"/>
    <mergeCell ref="B34:J34"/>
    <mergeCell ref="B33:J33"/>
    <mergeCell ref="B95:J95"/>
    <mergeCell ref="B38:J38"/>
    <mergeCell ref="B75:J75"/>
    <mergeCell ref="B76:J76"/>
    <mergeCell ref="B78:J78"/>
    <mergeCell ref="B54:J54"/>
    <mergeCell ref="B57:J57"/>
    <mergeCell ref="B31:J31"/>
    <mergeCell ref="B32:J32"/>
    <mergeCell ref="B135:J135"/>
    <mergeCell ref="B112:J112"/>
    <mergeCell ref="B107:J107"/>
    <mergeCell ref="B108:J108"/>
    <mergeCell ref="B109:J109"/>
    <mergeCell ref="B110:J110"/>
    <mergeCell ref="B111:J111"/>
    <mergeCell ref="B134:J134"/>
    <mergeCell ref="B129:J129"/>
    <mergeCell ref="B133:J133"/>
    <mergeCell ref="B126:J126"/>
    <mergeCell ref="B127:J127"/>
    <mergeCell ref="B128:J128"/>
    <mergeCell ref="B130:J130"/>
    <mergeCell ref="B131:J131"/>
    <mergeCell ref="B132:J132"/>
    <mergeCell ref="B116:J116"/>
  </mergeCells>
  <pageMargins left="0.59055118110236227" right="0.39370078740157483" top="0.74803149606299213" bottom="0.39370078740157483" header="0.51181102362204722" footer="0.23622047244094491"/>
  <pageSetup paperSize="9" scale="82" fitToHeight="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МП 2017-2019</vt:lpstr>
      <vt:lpstr>'МП 2017-2019'!Заголовки_для_печати</vt:lpstr>
      <vt:lpstr>'МП 2017-2019'!Область_печати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приложение</dc:title>
  <dc:subject>мун.программы</dc:subject>
  <dc:creator>Ковалева </dc:creator>
  <cp:lastModifiedBy>Chernyshova</cp:lastModifiedBy>
  <cp:lastPrinted>2017-09-11T05:21:52Z</cp:lastPrinted>
  <dcterms:created xsi:type="dcterms:W3CDTF">2015-09-21T11:50:50Z</dcterms:created>
  <dcterms:modified xsi:type="dcterms:W3CDTF">2017-09-15T13:25:08Z</dcterms:modified>
</cp:coreProperties>
</file>