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2120" windowHeight="9120"/>
  </bookViews>
  <sheets>
    <sheet name="ко 2 му-чтению" sheetId="3" r:id="rId1"/>
  </sheets>
  <definedNames>
    <definedName name="_xlnm.Print_Titles" localSheetId="0">'ко 2 му-чтению'!$9:$10</definedName>
    <definedName name="_xlnm.Print_Area" localSheetId="0">'ко 2 му-чтению'!$A$1:$I$174</definedName>
  </definedNames>
  <calcPr calcId="125725"/>
</workbook>
</file>

<file path=xl/calcChain.xml><?xml version="1.0" encoding="utf-8"?>
<calcChain xmlns="http://schemas.openxmlformats.org/spreadsheetml/2006/main">
  <c r="I133" i="3"/>
  <c r="H133"/>
  <c r="G133"/>
  <c r="I130"/>
  <c r="H130"/>
  <c r="G130"/>
  <c r="I164" l="1"/>
  <c r="H164"/>
  <c r="I159"/>
  <c r="H159"/>
  <c r="G159"/>
  <c r="I158"/>
  <c r="H158"/>
  <c r="G158"/>
  <c r="I155"/>
  <c r="H155"/>
  <c r="G155"/>
  <c r="I154"/>
  <c r="H154"/>
  <c r="G154"/>
  <c r="I151"/>
  <c r="H151"/>
  <c r="G151"/>
  <c r="I150"/>
  <c r="H150"/>
  <c r="G150"/>
  <c r="I148"/>
  <c r="H148"/>
  <c r="G148"/>
  <c r="I146"/>
  <c r="H146"/>
  <c r="G146"/>
  <c r="I144"/>
  <c r="H144"/>
  <c r="G144"/>
  <c r="H142"/>
  <c r="G142"/>
  <c r="I140"/>
  <c r="H140"/>
  <c r="I138"/>
  <c r="H138"/>
  <c r="G138"/>
  <c r="I136"/>
  <c r="H136"/>
  <c r="G136"/>
  <c r="I134"/>
  <c r="H134"/>
  <c r="G134"/>
  <c r="I132"/>
  <c r="H132"/>
  <c r="G132"/>
  <c r="I131"/>
  <c r="H131"/>
  <c r="G131"/>
  <c r="I129"/>
  <c r="I119" s="1"/>
  <c r="H129"/>
  <c r="H119" s="1"/>
  <c r="G129"/>
  <c r="G119"/>
  <c r="I117"/>
  <c r="H117"/>
  <c r="G117"/>
  <c r="I115"/>
  <c r="H115"/>
  <c r="G115"/>
  <c r="I114"/>
  <c r="H114"/>
  <c r="G114"/>
  <c r="I110"/>
  <c r="H110"/>
  <c r="H109" s="1"/>
  <c r="G110"/>
  <c r="I109"/>
  <c r="G109"/>
  <c r="I107"/>
  <c r="H107"/>
  <c r="G107"/>
  <c r="I104"/>
  <c r="H104"/>
  <c r="G104"/>
  <c r="I103"/>
  <c r="H103"/>
  <c r="G103"/>
  <c r="I100"/>
  <c r="H100"/>
  <c r="G100"/>
  <c r="I98"/>
  <c r="H98"/>
  <c r="G98"/>
  <c r="I95"/>
  <c r="I94" s="1"/>
  <c r="I93" s="1"/>
  <c r="H95"/>
  <c r="G95"/>
  <c r="G94" s="1"/>
  <c r="G93" s="1"/>
  <c r="H94"/>
  <c r="H93" s="1"/>
  <c r="I90"/>
  <c r="I89" s="1"/>
  <c r="I85" s="1"/>
  <c r="H90"/>
  <c r="H89" s="1"/>
  <c r="G90"/>
  <c r="G89"/>
  <c r="I87"/>
  <c r="H87"/>
  <c r="G87"/>
  <c r="I86"/>
  <c r="H86"/>
  <c r="G86"/>
  <c r="G85"/>
  <c r="I83"/>
  <c r="H83"/>
  <c r="G83"/>
  <c r="I82"/>
  <c r="H82"/>
  <c r="G82"/>
  <c r="I80"/>
  <c r="H80"/>
  <c r="G80"/>
  <c r="I79"/>
  <c r="H79"/>
  <c r="G79"/>
  <c r="I78"/>
  <c r="H78"/>
  <c r="G78"/>
  <c r="I75"/>
  <c r="H75"/>
  <c r="G75"/>
  <c r="I73"/>
  <c r="H73"/>
  <c r="G73"/>
  <c r="I72"/>
  <c r="H72"/>
  <c r="G72"/>
  <c r="I70"/>
  <c r="H70"/>
  <c r="G70"/>
  <c r="I69"/>
  <c r="H69"/>
  <c r="G69"/>
  <c r="I67"/>
  <c r="H67"/>
  <c r="G67"/>
  <c r="I65"/>
  <c r="H65"/>
  <c r="G65"/>
  <c r="I62"/>
  <c r="H62"/>
  <c r="G62"/>
  <c r="I61"/>
  <c r="H61"/>
  <c r="G61"/>
  <c r="I59"/>
  <c r="H59"/>
  <c r="G59"/>
  <c r="I58"/>
  <c r="H58"/>
  <c r="G58"/>
  <c r="I56"/>
  <c r="H56"/>
  <c r="G56"/>
  <c r="I54"/>
  <c r="H54"/>
  <c r="G54"/>
  <c r="I53"/>
  <c r="H53"/>
  <c r="G53"/>
  <c r="I50"/>
  <c r="H50"/>
  <c r="G50"/>
  <c r="I49"/>
  <c r="H49"/>
  <c r="G49"/>
  <c r="I47"/>
  <c r="H47"/>
  <c r="G47"/>
  <c r="I45"/>
  <c r="H45"/>
  <c r="G45"/>
  <c r="I43"/>
  <c r="H43"/>
  <c r="G43"/>
  <c r="I41"/>
  <c r="H41"/>
  <c r="G41"/>
  <c r="I39"/>
  <c r="H39"/>
  <c r="G39"/>
  <c r="I38"/>
  <c r="H38"/>
  <c r="G38"/>
  <c r="I37"/>
  <c r="H37"/>
  <c r="G37"/>
  <c r="I35"/>
  <c r="H35"/>
  <c r="G35"/>
  <c r="I33"/>
  <c r="H33"/>
  <c r="G33"/>
  <c r="I31"/>
  <c r="H31"/>
  <c r="G31"/>
  <c r="I29"/>
  <c r="H29"/>
  <c r="G29"/>
  <c r="I23"/>
  <c r="H23"/>
  <c r="G23"/>
  <c r="I22"/>
  <c r="H22"/>
  <c r="G22"/>
  <c r="I21"/>
  <c r="H21"/>
  <c r="G21"/>
  <c r="I16"/>
  <c r="H16"/>
  <c r="G16"/>
  <c r="I14"/>
  <c r="H14"/>
  <c r="G14"/>
  <c r="I13"/>
  <c r="H13"/>
  <c r="G13"/>
  <c r="I12"/>
  <c r="H12"/>
  <c r="G12"/>
  <c r="G11" l="1"/>
  <c r="I11"/>
  <c r="G113"/>
  <c r="G112" s="1"/>
  <c r="G167" s="1"/>
  <c r="H85"/>
  <c r="H11" s="1"/>
  <c r="I113"/>
  <c r="I112" s="1"/>
  <c r="I167" s="1"/>
  <c r="H113"/>
  <c r="H112" s="1"/>
  <c r="H167" l="1"/>
</calcChain>
</file>

<file path=xl/sharedStrings.xml><?xml version="1.0" encoding="utf-8"?>
<sst xmlns="http://schemas.openxmlformats.org/spreadsheetml/2006/main" count="324" uniqueCount="319">
  <si>
    <t>000 1 01 01000 00 0000 110</t>
  </si>
  <si>
    <t>Налог на прибыль организаций</t>
  </si>
  <si>
    <t>000 1 01 01010 00 0000 110</t>
  </si>
  <si>
    <t>Налог на прибыль организаций, зачисляемый в бюджеты бюджетной системы Российской Федерации по соответствующим ставкам</t>
  </si>
  <si>
    <t>000 1 01 01012 02 0000 110</t>
  </si>
  <si>
    <t>налог на прибыль организаций, зачисляемый в бюджеты субъектов Российской Федерации</t>
  </si>
  <si>
    <t>000 1 01 02000 01 0000 110</t>
  </si>
  <si>
    <t>Налог на доходы физических лиц</t>
  </si>
  <si>
    <t>000 1 01 02010 01 0000 110</t>
  </si>
  <si>
    <t>000 1 01 02020 01 0000 110</t>
  </si>
  <si>
    <t>000 1 01 02040 01 0000 110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</si>
  <si>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</si>
  <si>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</si>
  <si>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</si>
  <si>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</si>
  <si>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000 1 03 02010 01 0000 110</t>
  </si>
  <si>
    <t>Акцизы на спирт этиловый из всех видов сырья (в том числе этиловый спирт-сырец из всех видов сырья), производимый на территории Российской Федерации</t>
  </si>
  <si>
    <t>000 1 03 02011 01 0000 110</t>
  </si>
  <si>
    <t>акцизы на спирт этиловый (в том числе этиловый спирт-сырец) из пищевого сырья, производимый на территории Российской Федерации</t>
  </si>
  <si>
    <t>000 1 03 02020 01 0000 110</t>
  </si>
  <si>
    <t>Акцизы на спиртосодержащую продукцию, производимую на территории Российской Федерации</t>
  </si>
  <si>
    <t>000 1 03 02090 01 0000 110</t>
  </si>
  <si>
    <t>Акцизы на вина, производимые на территории Российской Федерации</t>
  </si>
  <si>
    <t>000 1 03 02100 01 0000 110</t>
  </si>
  <si>
    <t>Акцизы на пиво, производимое на территории Российской Федерации</t>
  </si>
  <si>
    <t>000 1 03 02110 01 0000 110</t>
  </si>
  <si>
    <t>Акцизы на алкогольную продукцию с объемной долей спирта этилового свыше 25 процентов (за исключением вин), производимую на территории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</si>
  <si>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</si>
  <si>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</si>
  <si>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</si>
  <si>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</si>
  <si>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000 1 06 00000 00 0000 000</t>
  </si>
  <si>
    <t>НАЛОГИ НА ИМУЩЕСТВО</t>
  </si>
  <si>
    <t>000 1 06 02000 02 0000 110</t>
  </si>
  <si>
    <t>Налог на имущество организаций</t>
  </si>
  <si>
    <t>000 1 06 02010 02 0000 110</t>
  </si>
  <si>
    <t>Налог на имущество организаций по имуществу, не входящему в Единую систему газоснабжения</t>
  </si>
  <si>
    <t>000 1 06 02020 02 0000 110</t>
  </si>
  <si>
    <t>Налог на имущество организаций по имуществу, входящему в Единую систему газоснабжения</t>
  </si>
  <si>
    <t>000 1 08 00000 00 0000 000</t>
  </si>
  <si>
    <t>ГОСУДАРСТВЕННАЯ ПОШЛИНА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</si>
  <si>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</si>
  <si>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</si>
  <si>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Дотации бюджетам муниципальных районов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</si>
  <si>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</si>
  <si>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</si>
  <si>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</si>
  <si>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000 1 11 03000 00 0000 120</t>
  </si>
  <si>
    <t>Проценты, полученные от предоставления бюджетных кредитов внутри страны</t>
  </si>
  <si>
    <t>000 1 11 05000 00 0000 120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</si>
  <si>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</si>
  <si>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</si>
  <si>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000 1 11 05030 00 0000 120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</si>
  <si>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</si>
  <si>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</si>
  <si>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</si>
  <si>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</si>
  <si>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</si>
  <si>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000 1 13 02000 00 0000 130</t>
  </si>
  <si>
    <t>000 1 14 00000 00 0000 000</t>
  </si>
  <si>
    <t>ДОХОДЫ ОТ ПРОДАЖИ МАТЕРИАЛЬНЫХ И НЕМАТЕРИАЛЬНЫХ АКТИВОВ</t>
  </si>
  <si>
    <t>000 1 14 02000 00 0000 000</t>
  </si>
  <si>
    <t>000 1 14 06000 00 0000 430</t>
  </si>
  <si>
    <t>000 1 14 06010 00 0000 430</t>
  </si>
  <si>
    <t>Налог, взимаемый в связи с применением патентной системы налогообложения</t>
  </si>
  <si>
    <t>Доходы от сдачи в аренду имущества, составляющего казну муниципальных районов (за исключением земельных участков)</t>
  </si>
  <si>
    <t>Прочие межбюджетные трансферты, передаваемые бюджетам муниципальных районов</t>
  </si>
  <si>
    <t>000 2 07 00000 00 0000 000</t>
  </si>
  <si>
    <t>Прочие безвозмездные поступления в бюджеты муниципальных районов</t>
  </si>
  <si>
    <t>000 2 19 00000 00 0000 000</t>
  </si>
  <si>
    <t>Возврат остатков субсидий,субвенций и иных межбюджетных трансфертов,имеющих целевое назначение,прошлых лет из бюджетов муниципальных районов</t>
  </si>
  <si>
    <t>000 2 19 05000 05 0000 151</t>
  </si>
  <si>
    <t>000 1 16 00000 00 0000 000</t>
  </si>
  <si>
    <t>ШТРАФЫ, САНКЦИИ, ВОЗМЕЩЕНИЕ УЩЕРБА</t>
  </si>
  <si>
    <t>000 1 05 01000 00 0000 110</t>
  </si>
  <si>
    <t>000 2 00 00000 00 0000 000</t>
  </si>
  <si>
    <t>БЕЗВОЗМЕЗДНЫЕ ПОСТУПЛЕНИЯ</t>
  </si>
  <si>
    <t>000 2 02 00000 00 0000 000</t>
  </si>
  <si>
    <t>БЕЗВОЗМЕЗДНЫЕ ПОСТУПЛЕНИЯ ОТ ДРУГИХ  БЮДЖЕТОВ БЮДЖЕТНОЙ СИСТЕМЫ РОССИЙСКОЙ ФЕДЕРАЦИИ</t>
  </si>
  <si>
    <t>Дотации на выравнивание бюджетной обеспеченности</t>
  </si>
  <si>
    <t>Субвенции бюджетам на государственную регистрацию актов гражданского состояния</t>
  </si>
  <si>
    <t>Субвенции бюджетам на осуществление первичного воинского учета на территориях, где отсутствуют военные комиссариаты</t>
  </si>
  <si>
    <t>Код бюджетной классификации</t>
  </si>
  <si>
    <t>000 1 05 01010 01 0000 110</t>
  </si>
  <si>
    <t>000 1 05 01020 01 0000 110</t>
  </si>
  <si>
    <t>000 1 05 02000 02 0000 110</t>
  </si>
  <si>
    <t>Единый налог на вмененный доход для отдельных видов деятельности</t>
  </si>
  <si>
    <t>000 1 08 03010 01 0000 110</t>
  </si>
  <si>
    <t>000 1 11 05035 05 0000 120</t>
  </si>
  <si>
    <t>000 1 16 06000 01 0000 140</t>
  </si>
  <si>
    <t>000 1 01 02030 01 0000 110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</si>
  <si>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</si>
  <si>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000 1 05 01011 01 0000 110</t>
  </si>
  <si>
    <t>000 1 05 01021 01 0000 110</t>
  </si>
  <si>
    <t>000 1 05 02010 02 0000 110</t>
  </si>
  <si>
    <t>000 1 05 03010 01 0000 110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</si>
  <si>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</si>
  <si>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</si>
  <si>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000 1 08 07150 01 0000 110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</si>
  <si>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</si>
  <si>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</si>
  <si>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2016 год</t>
  </si>
  <si>
    <t>000 1 05 04000 02 0000 110</t>
  </si>
  <si>
    <t>000 1 05 04020 02 0000 110</t>
  </si>
  <si>
    <t>000 1 11 05070 00 0000 120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</si>
  <si>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</si>
  <si>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000 1 11 05075 05 0000 120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</si>
  <si>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</si>
  <si>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</si>
  <si>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</si>
  <si>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>000 1 13 01995 05 0000 130</t>
  </si>
  <si>
    <t>000 1 13 02060 00 0000 130</t>
  </si>
  <si>
    <t>Доходы, поступающие в порядке возмещения расходов, понесенных в связи с эксплуатацией имущества</t>
  </si>
  <si>
    <t>000 1 13 02065 05 0000 130</t>
  </si>
  <si>
    <t>000 1 16 25030 01 0000 140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</si>
  <si>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</si>
  <si>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000 1 16 30000 01 0000 140</t>
  </si>
  <si>
    <t>Денежные взыскания (штрафы) за правонарушения в области дорожного движения</t>
  </si>
  <si>
    <t>000 1 16 30030 01 0000 140</t>
  </si>
  <si>
    <t>денежные взыскания (штрафы) за правонарушения в области дорожного движения</t>
  </si>
  <si>
    <t>2017 год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</si>
  <si>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</si>
  <si>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</si>
  <si>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</si>
  <si>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</si>
  <si>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</si>
  <si>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</si>
  <si>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</si>
  <si>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</si>
  <si>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000 1 11 03050 05 0000 120</t>
  </si>
  <si>
    <t>Доходы от продажи земельных участков, находящихся в государственной и муниципальной собственности</t>
  </si>
  <si>
    <t>ПРОЧИЕ НЕНАЛОГОВЫЕ ДОХОДЫ</t>
  </si>
  <si>
    <t>000 1 17 05000 00 0000 180</t>
  </si>
  <si>
    <t>000 1 17 00000 00 0000 000</t>
  </si>
  <si>
    <t>Прочие неналоговые доходы</t>
  </si>
  <si>
    <t>000 1 17 05050 05 0000 180</t>
  </si>
  <si>
    <t>прочие неналоговые доходы бюджетов муниципальных районов</t>
  </si>
  <si>
    <t>000 1 12 01010 01 0000 120</t>
  </si>
  <si>
    <t>000 1 12 01040 01 0000 120</t>
  </si>
  <si>
    <t>Плата за размещение отходов производства и потребления</t>
  </si>
  <si>
    <t>Доходы от компенсации затрат государства</t>
  </si>
  <si>
    <t>000 1 14 02050 05 0000 410</t>
  </si>
  <si>
    <t>000 1 14 02053 05 0000 410</t>
  </si>
  <si>
    <t>Доходы от продажи земельных участков, государственная собственность на которые не разграничена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</si>
  <si>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</si>
  <si>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ВСЕГО ДОХОДОВ</t>
  </si>
  <si>
    <t>Наименование показателя</t>
  </si>
  <si>
    <t>тыс.рублей</t>
  </si>
  <si>
    <t xml:space="preserve">Прочие субсидии </t>
  </si>
  <si>
    <t>Прочие субсидии бюджетам муниципальных районов</t>
  </si>
  <si>
    <t xml:space="preserve">Субвенции местным бюджетам на выполнение передаваемых полномочий субъектов РФ </t>
  </si>
  <si>
    <t xml:space="preserve">Субвенции бюджетам муниципальных районов на выполнение передаваемых полномочий субъектов РФ </t>
  </si>
  <si>
    <t>Прочие субвенции</t>
  </si>
  <si>
    <t>Иные межбюджетные трансферты</t>
  </si>
  <si>
    <t xml:space="preserve">  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</si>
  <si>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</si>
  <si>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</si>
  <si>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</si>
  <si>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</si>
  <si>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 xml:space="preserve">ПРОЧИЕ БЕЗВОЗМЕЗДНЫЕ ПОСТУПЛЕНИЯ  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</si>
  <si>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</si>
  <si>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2018 год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</si>
  <si>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</si>
  <si>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</si>
  <si>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</si>
  <si>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</si>
  <si>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</si>
  <si>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</si>
  <si>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</si>
  <si>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</si>
  <si>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000 1 14 06013 13 0000 430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</si>
  <si>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</si>
  <si>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</si>
  <si>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</si>
  <si>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</si>
  <si>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</si>
  <si>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</si>
  <si>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</si>
  <si>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</si>
  <si>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выдачу разрешения на установку рекламной конструкции</t>
  </si>
  <si>
    <t>Проценты, полученные от предоставления бюджетных кредитов внутри страны за счет средств бюджетов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</si>
  <si>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</si>
  <si>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000 1 11 05013 05 0000 120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</si>
  <si>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</si>
  <si>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Прочие доходы от оказания платных услуг (работ) получателями средств бюджетов муниципальных районов</t>
  </si>
  <si>
    <t>Доходы, поступающие в порядке возмещения расходов, понесенных в связи с эксплуатацией имущества муниципальных районов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</si>
  <si>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</si>
  <si>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</si>
  <si>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000 1 14 06013 05 0000 430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</si>
  <si>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</si>
  <si>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2020 год</t>
  </si>
  <si>
    <t xml:space="preserve">Субвенции бюджетам бюджетной системы Российской Федерации </t>
  </si>
  <si>
    <t>Субсидии бюджетам бюджетной системы Российской Федерации (межбюджетные субсидии)</t>
  </si>
  <si>
    <t xml:space="preserve">Дотации бюджетам бюджетой системы Российской Федерации </t>
  </si>
  <si>
    <t>Дотации бюджетам муниципальных районов на выравнивание бюджетной обеспеченности</t>
  </si>
  <si>
    <t>2021 год</t>
  </si>
  <si>
    <t>000 1 12 01041 01 0000 120</t>
  </si>
  <si>
    <t>Плата за размещение отходов производства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</si>
  <si>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</si>
  <si>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</si>
  <si>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</si>
  <si>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</si>
  <si>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</si>
  <si>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</si>
  <si>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</si>
  <si>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</si>
  <si>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</si>
  <si>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</si>
  <si>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Субвенции бюджетам муниципальным районов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</si>
  <si>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Субвенции бюджетам муниципальных районов на государственную регистрацию актов гражданского состояния</t>
  </si>
  <si>
    <t>Прочие субвенции бюджетам муниципальных районов</t>
  </si>
  <si>
    <t>Прочие межбюджетные трансферты, передаваемые бюджетам</t>
  </si>
  <si>
    <t>000 2 18 00000 00 0000 000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</si>
  <si>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</si>
  <si>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</si>
  <si>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 xml:space="preserve">Начальник финансового управления </t>
  </si>
  <si>
    <t xml:space="preserve">Т.Н.Жарикова </t>
  </si>
  <si>
    <t>ДОХОДЫ ОТ ОКАЗАНИЯ ПЛАТНЫХ УСЛУГ  И КОМПЕНСАЦИИ ЗАТРАТ ГОСУДАРСТВА</t>
  </si>
  <si>
    <t>000 1 13 01000 00 0000 130</t>
  </si>
  <si>
    <t>000 2 02 15000 00 0000 150</t>
  </si>
  <si>
    <t>000 2 02 15001 00 0000 150</t>
  </si>
  <si>
    <t>000 2 02 15001 05 0000 150</t>
  </si>
  <si>
    <t>000 2 02 15002 00 0000 150</t>
  </si>
  <si>
    <t>000 2 02 15002 05 0000 150</t>
  </si>
  <si>
    <t>000 2 02 20000 00 0000 150</t>
  </si>
  <si>
    <t>000 2 02 29999 05 0000 150</t>
  </si>
  <si>
    <t>000 2 02 30000 00 0000 150</t>
  </si>
  <si>
    <t>000 2 02 30024 00 0000 150</t>
  </si>
  <si>
    <t>000 2 02 30024 05 0000 150</t>
  </si>
  <si>
    <t>000 2 02 30029 00 0000 150</t>
  </si>
  <si>
    <t>000 2 02 30029 05 0000 150</t>
  </si>
  <si>
    <t>000 2 02 35118 00 0000 150</t>
  </si>
  <si>
    <t>000 2 02 35118 05 0000 150</t>
  </si>
  <si>
    <t>000 2 02 35120 00 0000 150</t>
  </si>
  <si>
    <t>000 2 02 35120 05 0000 150</t>
  </si>
  <si>
    <t>000 2 02 35134 00 0000 150</t>
  </si>
  <si>
    <t>000 2 02 35134 05 0000 150</t>
  </si>
  <si>
    <t>000 2 02 35135 00 0000 150</t>
  </si>
  <si>
    <t>000 2 02 35135 05 0000 150</t>
  </si>
  <si>
    <t>000 2 02 35176 00 0000 150</t>
  </si>
  <si>
    <t>000 2 02 35176 05 0000 150</t>
  </si>
  <si>
    <t>000 2 02 35930 00 0000 150</t>
  </si>
  <si>
    <t>000 2 02 35930 05 0000 150</t>
  </si>
  <si>
    <t>000 2 02 39999 00 0000 150</t>
  </si>
  <si>
    <t>000 2 02 39999 05 0000 150</t>
  </si>
  <si>
    <t>000 2 02 49999 00 0000 150</t>
  </si>
  <si>
    <t>000 2 02 49999 05 0000 150</t>
  </si>
  <si>
    <t>000 2 07 05000 05 0000 150</t>
  </si>
  <si>
    <t>000 2 07 05030 05 0000 150</t>
  </si>
  <si>
    <t>БЕЗВОЗМЕЗДНЫЕ ПОСТУПЛЕНИЯ ОТ НЕГОСУДАРСТВЕННЫХ  ОРГАНИЗАЦИЙ</t>
  </si>
  <si>
    <t>Безвозмездные поступления от негосударственных организаций в бюджеты муниципальных районов</t>
  </si>
  <si>
    <t>000 2 04 00000 00 0000 150</t>
  </si>
  <si>
    <t>000 2 04 05000 05 0000 150</t>
  </si>
  <si>
    <t>000 2 04 05010 05 0000 150</t>
  </si>
  <si>
    <t>000 2 04 05020 05 0000 150</t>
  </si>
  <si>
    <t>000 2 07 05020 05 0000 150</t>
  </si>
  <si>
    <t>2022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</si>
  <si>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</si>
  <si>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</si>
  <si>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</si>
  <si>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</si>
  <si>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</si>
  <si>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</si>
  <si>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</si>
  <si>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</si>
  <si>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</si>
  <si>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</si>
  <si>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в связи с применением патентной системы налогообложения, зачисляемый в бюджеты муниципальных районов</t>
  </si>
  <si>
    <t>Плата за выбросы загрязняющих веществ в атмосферный воздух стационарными объектами</t>
  </si>
  <si>
    <t>000 1 16 01000 01 0000 140</t>
  </si>
  <si>
    <t>Административные штрафы, установленные Кодексом Российской Федерации об административных правонарушениях</t>
  </si>
  <si>
    <t>000 1 16 01060 01 0000 140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</si>
  <si>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</si>
  <si>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</si>
  <si>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000 1 16 01063 01 0000 140</t>
  </si>
  <si>
    <t>000 1 16 01070 01 0000 140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</si>
  <si>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</si>
  <si>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</si>
  <si>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</si>
  <si>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</si>
  <si>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</si>
  <si>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000 1 16 01084 01 0000 140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</si>
  <si>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</si>
  <si>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</si>
  <si>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000 1 16 01200 01 0000 140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</si>
  <si>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</si>
  <si>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</si>
  <si>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</si>
  <si>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</si>
  <si>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</si>
  <si>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</si>
  <si>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000 1 12 01042 01 0000 120</t>
  </si>
  <si>
    <t>Плата за размещение твердых коммунальных отходов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</si>
  <si>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</si>
  <si>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000 2 02 20299 05 0000 150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</si>
  <si>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</si>
  <si>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000 2 02 20077 05 0000 150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</si>
  <si>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</si>
  <si>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000 2 02 20302 05 0000 150</t>
  </si>
  <si>
    <t>Субсидии бюджетам муниципальных районов на реализацию мероприятий по стимулированию программ развития жилищного строительства субъектов Российской Федерации</t>
  </si>
  <si>
    <t>000 2 02 25021 05 0000 150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</si>
  <si>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</si>
  <si>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000 2 02 25210 05 0000 150</t>
  </si>
  <si>
    <t>Субсидии бюджетам муниципальных районов на реализацию мероприятий по обеспечению жильем молодых семей</t>
  </si>
  <si>
    <t>000 2 02 25497 05 0000 150</t>
  </si>
  <si>
    <t>Субсидии бюджетам муниципальных районов на обеспечение устойчивого развития сельских территорий</t>
  </si>
  <si>
    <t>000 2 02 25567 05 0000 150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</si>
  <si>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</si>
  <si>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Приложение 4</t>
  </si>
  <si>
    <t>"О бюджете муниципального образования Кимовский район на 2020 год и на плановый период 2021 и 2022 годов"</t>
  </si>
  <si>
    <t>Доходы бюджета муниципального образования Кимовский район по группам, подгруппам и статьям классификации доходов бюджетов Российской Федерации на 2020 год и на плановый период 2021 и 2022 годов</t>
  </si>
  <si>
    <t>000 2 02 40000 00 0000 150</t>
  </si>
  <si>
    <t>000 2 02 40014 05 0000 150</t>
  </si>
  <si>
    <t>000 2 02 27112 05 0000 150</t>
  </si>
  <si>
    <t>000 2 02 29999 00 0000 150</t>
  </si>
  <si>
    <t>000 2 02 25576 05 0000 150</t>
  </si>
  <si>
    <t>Субсидии бюджетам муниципальных районов на обеспечение комплексного развития сельских территорий</t>
  </si>
  <si>
    <t>к решению Собрания представителей муниципального образования Кимовский район</t>
  </si>
  <si>
    <t>от 13.12.2019 № 30-142</t>
  </si>
</sst>
</file>

<file path=xl/styles.xml><?xml version="1.0" encoding="utf-8"?>
<styleSheet xmlns="http://schemas.openxmlformats.org/spreadsheetml/2006/main">
  <numFmts count="5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0.0"/>
    <numFmt numFmtId="167" formatCode="#,##0.0"/>
    <numFmt numFmtId="168" formatCode="&quot;&quot;###,##0.00"/>
  </numFmts>
  <fonts count="14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62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3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12" fillId="0" borderId="0"/>
    <xf numFmtId="0" fontId="5" fillId="0" borderId="1" applyNumberFormat="0">
      <alignment horizontal="right" vertical="top"/>
    </xf>
    <xf numFmtId="164" fontId="1" fillId="0" borderId="0" applyFont="0" applyFill="0" applyBorder="0" applyAlignment="0" applyProtection="0"/>
    <xf numFmtId="49" fontId="5" fillId="2" borderId="1">
      <alignment horizontal="left" vertical="top"/>
    </xf>
    <xf numFmtId="49" fontId="6" fillId="0" borderId="1">
      <alignment horizontal="left" vertical="top"/>
    </xf>
    <xf numFmtId="0" fontId="6" fillId="0" borderId="1">
      <alignment horizontal="left" vertical="top" wrapText="1"/>
    </xf>
    <xf numFmtId="0" fontId="2" fillId="0" borderId="0"/>
    <xf numFmtId="49" fontId="7" fillId="3" borderId="1">
      <alignment horizontal="left" vertical="top" wrapText="1"/>
    </xf>
    <xf numFmtId="165" fontId="1" fillId="0" borderId="0" applyFont="0" applyFill="0" applyBorder="0" applyAlignment="0" applyProtection="0"/>
    <xf numFmtId="0" fontId="5" fillId="0" borderId="1">
      <alignment horizontal="left" vertical="top" wrapText="1"/>
    </xf>
  </cellStyleXfs>
  <cellXfs count="74">
    <xf numFmtId="0" fontId="0" fillId="0" borderId="0" xfId="0"/>
    <xf numFmtId="0" fontId="3" fillId="0" borderId="0" xfId="7" applyFont="1" applyProtection="1">
      <protection hidden="1"/>
    </xf>
    <xf numFmtId="0" fontId="2" fillId="0" borderId="0" xfId="7"/>
    <xf numFmtId="0" fontId="3" fillId="0" borderId="0" xfId="7" applyFont="1" applyBorder="1" applyProtection="1">
      <protection hidden="1"/>
    </xf>
    <xf numFmtId="0" fontId="4" fillId="0" borderId="0" xfId="7" applyFont="1" applyBorder="1" applyProtection="1">
      <protection hidden="1"/>
    </xf>
    <xf numFmtId="0" fontId="3" fillId="0" borderId="0" xfId="7" applyNumberFormat="1" applyFont="1" applyFill="1" applyBorder="1" applyAlignment="1" applyProtection="1">
      <alignment horizontal="left"/>
      <protection hidden="1"/>
    </xf>
    <xf numFmtId="0" fontId="4" fillId="0" borderId="0" xfId="7" applyNumberFormat="1" applyFont="1" applyFill="1" applyBorder="1" applyAlignment="1" applyProtection="1">
      <alignment horizontal="left"/>
      <protection hidden="1"/>
    </xf>
    <xf numFmtId="0" fontId="4" fillId="0" borderId="0" xfId="7" applyNumberFormat="1" applyFont="1" applyFill="1" applyBorder="1" applyAlignment="1" applyProtection="1">
      <protection hidden="1"/>
    </xf>
    <xf numFmtId="0" fontId="8" fillId="0" borderId="0" xfId="7" applyFont="1"/>
    <xf numFmtId="0" fontId="9" fillId="0" borderId="0" xfId="7" applyFont="1"/>
    <xf numFmtId="0" fontId="13" fillId="0" borderId="0" xfId="7" applyFont="1" applyProtection="1">
      <protection hidden="1"/>
    </xf>
    <xf numFmtId="164" fontId="13" fillId="0" borderId="0" xfId="3" applyFont="1" applyFill="1" applyAlignment="1" applyProtection="1">
      <alignment vertical="center" wrapText="1"/>
      <protection hidden="1"/>
    </xf>
    <xf numFmtId="0" fontId="9" fillId="0" borderId="0" xfId="10" applyFont="1" applyBorder="1" applyAlignment="1">
      <alignment horizontal="center" vertical="top" wrapText="1"/>
    </xf>
    <xf numFmtId="49" fontId="10" fillId="0" borderId="2" xfId="4" applyFont="1" applyFill="1" applyBorder="1" applyAlignment="1">
      <alignment horizontal="center" vertical="top"/>
    </xf>
    <xf numFmtId="49" fontId="9" fillId="0" borderId="2" xfId="5" applyFont="1" applyBorder="1" applyAlignment="1">
      <alignment horizontal="center" vertical="top" wrapText="1"/>
    </xf>
    <xf numFmtId="166" fontId="9" fillId="0" borderId="2" xfId="6" applyNumberFormat="1" applyFont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/>
    </xf>
    <xf numFmtId="1" fontId="10" fillId="0" borderId="2" xfId="0" applyNumberFormat="1" applyFont="1" applyFill="1" applyBorder="1" applyAlignment="1">
      <alignment horizontal="center"/>
    </xf>
    <xf numFmtId="49" fontId="11" fillId="0" borderId="2" xfId="8" applyFont="1" applyFill="1" applyBorder="1" applyAlignment="1">
      <alignment horizontal="center" vertical="center" wrapText="1"/>
    </xf>
    <xf numFmtId="0" fontId="13" fillId="0" borderId="2" xfId="10" applyFont="1" applyBorder="1" applyAlignment="1">
      <alignment horizontal="left" vertical="center" wrapText="1"/>
    </xf>
    <xf numFmtId="167" fontId="13" fillId="0" borderId="2" xfId="0" applyNumberFormat="1" applyFont="1" applyBorder="1" applyAlignment="1">
      <alignment vertical="center"/>
    </xf>
    <xf numFmtId="49" fontId="10" fillId="0" borderId="2" xfId="8" applyFont="1" applyFill="1" applyBorder="1" applyAlignment="1">
      <alignment horizontal="center" vertical="center" wrapText="1"/>
    </xf>
    <xf numFmtId="0" fontId="9" fillId="0" borderId="2" xfId="10" applyFont="1" applyBorder="1" applyAlignment="1">
      <alignment horizontal="left" vertical="center" wrapText="1"/>
    </xf>
    <xf numFmtId="167" fontId="9" fillId="0" borderId="2" xfId="0" applyNumberFormat="1" applyFont="1" applyBorder="1" applyAlignment="1">
      <alignment vertical="center"/>
    </xf>
    <xf numFmtId="0" fontId="9" fillId="0" borderId="2" xfId="10" applyNumberFormat="1" applyFont="1" applyBorder="1" applyAlignment="1">
      <alignment horizontal="left" vertical="top" wrapText="1"/>
    </xf>
    <xf numFmtId="167" fontId="9" fillId="0" borderId="2" xfId="0" applyNumberFormat="1" applyFont="1" applyFill="1" applyBorder="1" applyAlignment="1">
      <alignment vertical="center"/>
    </xf>
    <xf numFmtId="0" fontId="9" fillId="0" borderId="2" xfId="10" applyFont="1" applyBorder="1" applyAlignment="1">
      <alignment horizontal="left" vertical="top" wrapText="1"/>
    </xf>
    <xf numFmtId="0" fontId="13" fillId="0" borderId="2" xfId="10" applyFont="1" applyBorder="1" applyAlignment="1">
      <alignment horizontal="left" vertical="top" wrapText="1"/>
    </xf>
    <xf numFmtId="167" fontId="13" fillId="0" borderId="2" xfId="0" applyNumberFormat="1" applyFont="1" applyFill="1" applyBorder="1" applyAlignment="1">
      <alignment vertical="center"/>
    </xf>
    <xf numFmtId="4" fontId="10" fillId="0" borderId="2" xfId="8" applyNumberFormat="1" applyFont="1" applyFill="1" applyBorder="1" applyAlignment="1">
      <alignment horizontal="center" vertical="center" wrapText="1"/>
    </xf>
    <xf numFmtId="165" fontId="10" fillId="0" borderId="2" xfId="9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167" fontId="11" fillId="0" borderId="2" xfId="0" applyNumberFormat="1" applyFont="1" applyFill="1" applyBorder="1" applyAlignment="1">
      <alignment vertical="center"/>
    </xf>
    <xf numFmtId="0" fontId="9" fillId="0" borderId="2" xfId="10" applyFont="1" applyBorder="1" applyAlignment="1">
      <alignment horizontal="justify" vertical="top" wrapText="1"/>
    </xf>
    <xf numFmtId="167" fontId="10" fillId="0" borderId="2" xfId="2" applyNumberFormat="1" applyFont="1" applyFill="1" applyBorder="1" applyAlignment="1">
      <alignment horizontal="right" vertical="center"/>
    </xf>
    <xf numFmtId="0" fontId="9" fillId="0" borderId="6" xfId="7" applyNumberFormat="1" applyFont="1" applyFill="1" applyBorder="1" applyAlignment="1" applyProtection="1">
      <alignment horizontal="left" wrapText="1"/>
      <protection hidden="1"/>
    </xf>
    <xf numFmtId="0" fontId="9" fillId="0" borderId="2" xfId="10" applyFont="1" applyBorder="1" applyAlignment="1">
      <alignment horizontal="justify" vertical="center" wrapText="1"/>
    </xf>
    <xf numFmtId="0" fontId="9" fillId="0" borderId="6" xfId="10" applyFont="1" applyBorder="1" applyAlignment="1">
      <alignment horizontal="left" vertical="center" wrapText="1"/>
    </xf>
    <xf numFmtId="49" fontId="10" fillId="0" borderId="7" xfId="8" applyFont="1" applyFill="1" applyBorder="1" applyAlignment="1">
      <alignment horizontal="center" vertical="center" wrapText="1"/>
    </xf>
    <xf numFmtId="0" fontId="9" fillId="0" borderId="8" xfId="7" applyNumberFormat="1" applyFont="1" applyFill="1" applyBorder="1" applyAlignment="1" applyProtection="1">
      <alignment horizontal="left" wrapText="1"/>
      <protection hidden="1"/>
    </xf>
    <xf numFmtId="167" fontId="9" fillId="0" borderId="7" xfId="0" applyNumberFormat="1" applyFont="1" applyBorder="1" applyAlignment="1">
      <alignment vertical="center"/>
    </xf>
    <xf numFmtId="0" fontId="9" fillId="0" borderId="9" xfId="0" applyFont="1" applyBorder="1" applyAlignment="1">
      <alignment horizontal="center"/>
    </xf>
    <xf numFmtId="0" fontId="13" fillId="0" borderId="10" xfId="0" applyFont="1" applyBorder="1" applyAlignment="1">
      <alignment horizontal="left" vertical="center"/>
    </xf>
    <xf numFmtId="167" fontId="13" fillId="0" borderId="10" xfId="0" applyNumberFormat="1" applyFont="1" applyBorder="1" applyAlignment="1">
      <alignment vertical="center"/>
    </xf>
    <xf numFmtId="167" fontId="13" fillId="0" borderId="11" xfId="0" applyNumberFormat="1" applyFont="1" applyBorder="1" applyAlignment="1">
      <alignment vertical="center"/>
    </xf>
    <xf numFmtId="0" fontId="9" fillId="0" borderId="3" xfId="0" applyFont="1" applyBorder="1" applyAlignment="1">
      <alignment horizontal="center"/>
    </xf>
    <xf numFmtId="0" fontId="13" fillId="0" borderId="4" xfId="0" applyFont="1" applyBorder="1" applyAlignment="1">
      <alignment horizontal="left" vertical="center"/>
    </xf>
    <xf numFmtId="167" fontId="13" fillId="0" borderId="4" xfId="0" applyNumberFormat="1" applyFont="1" applyBorder="1" applyAlignment="1">
      <alignment vertical="center"/>
    </xf>
    <xf numFmtId="167" fontId="13" fillId="0" borderId="5" xfId="0" applyNumberFormat="1" applyFont="1" applyBorder="1" applyAlignment="1">
      <alignment vertical="center"/>
    </xf>
    <xf numFmtId="0" fontId="9" fillId="0" borderId="13" xfId="7" applyFont="1" applyBorder="1"/>
    <xf numFmtId="0" fontId="13" fillId="0" borderId="0" xfId="7" applyFont="1"/>
    <xf numFmtId="0" fontId="9" fillId="0" borderId="0" xfId="0" applyFont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9" fillId="0" borderId="12" xfId="0" applyFont="1" applyBorder="1" applyAlignment="1">
      <alignment vertical="top" wrapText="1"/>
    </xf>
    <xf numFmtId="0" fontId="9" fillId="0" borderId="2" xfId="0" applyFont="1" applyBorder="1" applyAlignment="1">
      <alignment vertical="center" wrapText="1"/>
    </xf>
    <xf numFmtId="0" fontId="9" fillId="0" borderId="0" xfId="0" applyFont="1" applyAlignment="1">
      <alignment horizontal="justify" vertical="center"/>
    </xf>
    <xf numFmtId="167" fontId="11" fillId="0" borderId="2" xfId="2" applyNumberFormat="1" applyFont="1" applyFill="1" applyBorder="1" applyAlignment="1">
      <alignment horizontal="right" vertical="center"/>
    </xf>
    <xf numFmtId="168" fontId="10" fillId="0" borderId="14" xfId="0" applyNumberFormat="1" applyFont="1" applyBorder="1" applyAlignment="1">
      <alignment horizontal="center" vertical="center" wrapText="1"/>
    </xf>
    <xf numFmtId="168" fontId="10" fillId="0" borderId="14" xfId="0" applyNumberFormat="1" applyFont="1" applyBorder="1" applyAlignment="1">
      <alignment horizontal="left" vertical="top" wrapText="1"/>
    </xf>
    <xf numFmtId="168" fontId="10" fillId="0" borderId="14" xfId="0" applyNumberFormat="1" applyFont="1" applyBorder="1" applyAlignment="1">
      <alignment horizontal="left" wrapText="1"/>
    </xf>
    <xf numFmtId="168" fontId="10" fillId="0" borderId="14" xfId="0" applyNumberFormat="1" applyFont="1" applyBorder="1" applyAlignment="1">
      <alignment horizontal="left" vertical="center" wrapText="1"/>
    </xf>
    <xf numFmtId="168" fontId="11" fillId="0" borderId="14" xfId="0" applyNumberFormat="1" applyFont="1" applyBorder="1" applyAlignment="1">
      <alignment horizontal="center" vertical="center" wrapText="1"/>
    </xf>
    <xf numFmtId="168" fontId="10" fillId="0" borderId="14" xfId="0" applyNumberFormat="1" applyFont="1" applyFill="1" applyBorder="1" applyAlignment="1">
      <alignment horizontal="left" vertical="top" wrapText="1"/>
    </xf>
    <xf numFmtId="0" fontId="9" fillId="0" borderId="2" xfId="0" applyNumberFormat="1" applyFont="1" applyBorder="1" applyAlignment="1">
      <alignment vertical="top" wrapText="1"/>
    </xf>
    <xf numFmtId="0" fontId="9" fillId="0" borderId="0" xfId="0" applyNumberFormat="1" applyFont="1" applyAlignment="1">
      <alignment vertical="top" wrapText="1"/>
    </xf>
    <xf numFmtId="167" fontId="9" fillId="0" borderId="7" xfId="0" applyNumberFormat="1" applyFont="1" applyFill="1" applyBorder="1" applyAlignment="1">
      <alignment vertical="center"/>
    </xf>
    <xf numFmtId="0" fontId="9" fillId="0" borderId="6" xfId="0" applyNumberFormat="1" applyFont="1" applyBorder="1" applyAlignment="1">
      <alignment vertical="top" wrapText="1"/>
    </xf>
    <xf numFmtId="49" fontId="10" fillId="0" borderId="12" xfId="8" applyFont="1" applyFill="1" applyBorder="1" applyAlignment="1">
      <alignment horizontal="center" vertical="center" wrapText="1"/>
    </xf>
    <xf numFmtId="0" fontId="9" fillId="0" borderId="15" xfId="0" applyFont="1" applyBorder="1" applyAlignment="1">
      <alignment horizontal="justify" vertical="center"/>
    </xf>
    <xf numFmtId="0" fontId="2" fillId="0" borderId="2" xfId="7" applyBorder="1" applyAlignment="1">
      <alignment horizontal="center"/>
    </xf>
    <xf numFmtId="0" fontId="13" fillId="0" borderId="0" xfId="7" applyFont="1" applyAlignment="1">
      <alignment horizontal="left"/>
    </xf>
    <xf numFmtId="0" fontId="9" fillId="0" borderId="0" xfId="7" applyFont="1" applyAlignment="1">
      <alignment horizontal="center"/>
    </xf>
    <xf numFmtId="0" fontId="9" fillId="0" borderId="0" xfId="7" applyFont="1" applyAlignment="1">
      <alignment horizontal="center" vertical="top" wrapText="1"/>
    </xf>
    <xf numFmtId="0" fontId="13" fillId="0" borderId="0" xfId="7" applyFont="1" applyAlignment="1">
      <alignment horizontal="center" vertical="top" wrapText="1"/>
    </xf>
  </cellXfs>
  <cellStyles count="11">
    <cellStyle name="Normal" xfId="1"/>
    <cellStyle name="Данные (только для чтения)" xfId="2"/>
    <cellStyle name="Денежный" xfId="3" builtinId="4"/>
    <cellStyle name="Заголовки полей" xfId="4"/>
    <cellStyle name="Заголовки полей [печать]" xfId="5"/>
    <cellStyle name="Заголовок показателя [печать]" xfId="6"/>
    <cellStyle name="Обычный" xfId="0" builtinId="0"/>
    <cellStyle name="Обычный_tmp" xfId="7"/>
    <cellStyle name="Свойства элементов измерения" xfId="8"/>
    <cellStyle name="Финансовый" xfId="9" builtinId="3"/>
    <cellStyle name="Элементы осей [печать]" xfId="10"/>
  </cellStyles>
  <dxfs count="0"/>
  <tableStyles count="0" defaultTableStyle="TableStyleMedium9" defaultPivotStyle="PivotStyleLight16"/>
  <colors>
    <mruColors>
      <color rgb="FFCC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75"/>
  <sheetViews>
    <sheetView tabSelected="1" view="pageBreakPreview" topLeftCell="E1" zoomScaleNormal="85" zoomScaleSheetLayoutView="100" workbookViewId="0">
      <selection activeCell="G3" sqref="G3:I3"/>
    </sheetView>
  </sheetViews>
  <sheetFormatPr defaultColWidth="9.140625" defaultRowHeight="12.75"/>
  <cols>
    <col min="1" max="1" width="5.28515625" style="2" hidden="1" customWidth="1"/>
    <col min="2" max="3" width="0" style="2" hidden="1" customWidth="1"/>
    <col min="4" max="4" width="8" style="2" hidden="1" customWidth="1"/>
    <col min="5" max="5" width="37.7109375" style="8" customWidth="1"/>
    <col min="6" max="6" width="59.7109375" style="8" customWidth="1"/>
    <col min="7" max="7" width="16.28515625" style="8" customWidth="1"/>
    <col min="8" max="8" width="15.7109375" style="8" customWidth="1"/>
    <col min="9" max="9" width="15.140625" style="8" customWidth="1"/>
    <col min="10" max="10" width="17.7109375" style="2" customWidth="1"/>
    <col min="11" max="11" width="16.28515625" style="2" hidden="1" customWidth="1"/>
    <col min="12" max="14" width="16.5703125" style="2" hidden="1" customWidth="1"/>
    <col min="15" max="17" width="16" style="2" hidden="1" customWidth="1"/>
    <col min="18" max="18" width="14.140625" style="2" hidden="1" customWidth="1"/>
    <col min="19" max="19" width="15.28515625" style="2" hidden="1" customWidth="1"/>
    <col min="20" max="16384" width="9.140625" style="2"/>
  </cols>
  <sheetData>
    <row r="1" spans="1:9" ht="27.75" customHeight="1">
      <c r="E1" s="9"/>
      <c r="F1" s="9"/>
      <c r="G1" s="71" t="s">
        <v>308</v>
      </c>
      <c r="H1" s="71"/>
      <c r="I1" s="71"/>
    </row>
    <row r="2" spans="1:9" ht="51" customHeight="1">
      <c r="E2" s="9"/>
      <c r="F2" s="9"/>
      <c r="G2" s="72" t="s">
        <v>317</v>
      </c>
      <c r="H2" s="72"/>
      <c r="I2" s="72"/>
    </row>
    <row r="3" spans="1:9" ht="22.15" customHeight="1">
      <c r="E3" s="9"/>
      <c r="F3" s="9"/>
      <c r="G3" s="71" t="s">
        <v>318</v>
      </c>
      <c r="H3" s="71"/>
      <c r="I3" s="71"/>
    </row>
    <row r="4" spans="1:9" ht="54.6" customHeight="1">
      <c r="E4" s="9"/>
      <c r="F4" s="9"/>
      <c r="G4" s="72" t="s">
        <v>309</v>
      </c>
      <c r="H4" s="72"/>
      <c r="I4" s="72"/>
    </row>
    <row r="5" spans="1:9" ht="37.15" customHeight="1">
      <c r="E5" s="9"/>
      <c r="F5" s="9"/>
      <c r="G5" s="9"/>
      <c r="H5" s="9"/>
      <c r="I5" s="9"/>
    </row>
    <row r="6" spans="1:9" ht="37.9" customHeight="1">
      <c r="E6" s="73" t="s">
        <v>310</v>
      </c>
      <c r="F6" s="73"/>
      <c r="G6" s="73"/>
      <c r="H6" s="73"/>
      <c r="I6" s="73"/>
    </row>
    <row r="7" spans="1:9" ht="15.75" customHeight="1">
      <c r="A7" s="1"/>
      <c r="B7" s="1"/>
      <c r="C7" s="1"/>
      <c r="D7" s="1"/>
      <c r="E7" s="10"/>
      <c r="F7" s="10"/>
      <c r="G7" s="10"/>
      <c r="H7" s="10"/>
      <c r="I7" s="10"/>
    </row>
    <row r="8" spans="1:9" ht="19.5" customHeight="1">
      <c r="A8" s="1" t="s">
        <v>154</v>
      </c>
      <c r="B8" s="1"/>
      <c r="C8" s="1"/>
      <c r="D8" s="1"/>
      <c r="E8" s="11"/>
      <c r="F8" s="11"/>
      <c r="G8" s="11"/>
      <c r="H8" s="11"/>
      <c r="I8" s="12" t="s">
        <v>147</v>
      </c>
    </row>
    <row r="9" spans="1:9" ht="21" customHeight="1">
      <c r="A9" s="1"/>
      <c r="B9" s="1"/>
      <c r="C9" s="1"/>
      <c r="D9" s="1"/>
      <c r="E9" s="13" t="s">
        <v>82</v>
      </c>
      <c r="F9" s="14" t="s">
        <v>146</v>
      </c>
      <c r="G9" s="15" t="s">
        <v>190</v>
      </c>
      <c r="H9" s="15" t="s">
        <v>195</v>
      </c>
      <c r="I9" s="15" t="s">
        <v>256</v>
      </c>
    </row>
    <row r="10" spans="1:9" ht="18.75">
      <c r="A10" s="1"/>
      <c r="B10" s="1"/>
      <c r="C10" s="1"/>
      <c r="D10" s="1"/>
      <c r="E10" s="16">
        <v>1</v>
      </c>
      <c r="F10" s="16">
        <v>2</v>
      </c>
      <c r="G10" s="17">
        <v>3</v>
      </c>
      <c r="H10" s="17">
        <v>4</v>
      </c>
      <c r="I10" s="17">
        <v>5</v>
      </c>
    </row>
    <row r="11" spans="1:9" ht="34.5" customHeight="1">
      <c r="A11" s="4"/>
      <c r="B11" s="5">
        <v>1</v>
      </c>
      <c r="C11" s="6">
        <v>14</v>
      </c>
      <c r="D11" s="7">
        <v>114</v>
      </c>
      <c r="E11" s="18" t="s">
        <v>155</v>
      </c>
      <c r="F11" s="19" t="s">
        <v>156</v>
      </c>
      <c r="G11" s="20">
        <f>+G12+G21+G37+G49+G53+G58+G72+G78+G85+G93+G109</f>
        <v>303306.59999999998</v>
      </c>
      <c r="H11" s="20">
        <f>+H12+H21+H37+H49+H53+H58+H72+H78+H85+H93+H109</f>
        <v>295075.90000000002</v>
      </c>
      <c r="I11" s="20">
        <f>+I12+I21+I37+I49+I53+I58+I72+I78+I85+I93+I109</f>
        <v>316537.30000000005</v>
      </c>
    </row>
    <row r="12" spans="1:9" ht="25.9" customHeight="1">
      <c r="A12" s="4"/>
      <c r="B12" s="5">
        <v>1</v>
      </c>
      <c r="C12" s="6">
        <v>2</v>
      </c>
      <c r="D12" s="7">
        <v>102</v>
      </c>
      <c r="E12" s="21" t="s">
        <v>157</v>
      </c>
      <c r="F12" s="19" t="s">
        <v>158</v>
      </c>
      <c r="G12" s="20">
        <f>+G13+G16</f>
        <v>96139.199999999997</v>
      </c>
      <c r="H12" s="20">
        <f>+H13+H16</f>
        <v>101034.6</v>
      </c>
      <c r="I12" s="20">
        <f>+I13+I16</f>
        <v>106960.59999999999</v>
      </c>
    </row>
    <row r="13" spans="1:9" ht="18.75" hidden="1" customHeight="1">
      <c r="A13" s="4"/>
      <c r="B13" s="5">
        <v>1</v>
      </c>
      <c r="C13" s="6">
        <v>3</v>
      </c>
      <c r="D13" s="7">
        <v>103</v>
      </c>
      <c r="E13" s="21" t="s">
        <v>0</v>
      </c>
      <c r="F13" s="22" t="s">
        <v>1</v>
      </c>
      <c r="G13" s="23">
        <f t="shared" ref="G13:I14" si="0">+G14</f>
        <v>0</v>
      </c>
      <c r="H13" s="23">
        <f t="shared" si="0"/>
        <v>0</v>
      </c>
      <c r="I13" s="23">
        <f t="shared" si="0"/>
        <v>0</v>
      </c>
    </row>
    <row r="14" spans="1:9" ht="56.25" hidden="1" customHeight="1">
      <c r="A14" s="4"/>
      <c r="B14" s="5">
        <v>1</v>
      </c>
      <c r="C14" s="6">
        <v>4</v>
      </c>
      <c r="D14" s="7">
        <v>104</v>
      </c>
      <c r="E14" s="21" t="s">
        <v>2</v>
      </c>
      <c r="F14" s="22" t="s">
        <v>3</v>
      </c>
      <c r="G14" s="23">
        <f t="shared" si="0"/>
        <v>0</v>
      </c>
      <c r="H14" s="23">
        <f t="shared" si="0"/>
        <v>0</v>
      </c>
      <c r="I14" s="23">
        <f t="shared" si="0"/>
        <v>0</v>
      </c>
    </row>
    <row r="15" spans="1:9" ht="37.5" hidden="1" customHeight="1">
      <c r="A15" s="4"/>
      <c r="B15" s="5">
        <v>1</v>
      </c>
      <c r="C15" s="6">
        <v>5</v>
      </c>
      <c r="D15" s="7">
        <v>105</v>
      </c>
      <c r="E15" s="21" t="s">
        <v>4</v>
      </c>
      <c r="F15" s="22" t="s">
        <v>5</v>
      </c>
      <c r="G15" s="23"/>
      <c r="H15" s="23"/>
      <c r="I15" s="23"/>
    </row>
    <row r="16" spans="1:9" ht="30" customHeight="1">
      <c r="A16" s="4"/>
      <c r="B16" s="5">
        <v>1</v>
      </c>
      <c r="C16" s="6">
        <v>6</v>
      </c>
      <c r="D16" s="7">
        <v>106</v>
      </c>
      <c r="E16" s="21" t="s">
        <v>6</v>
      </c>
      <c r="F16" s="22" t="s">
        <v>7</v>
      </c>
      <c r="G16" s="23">
        <f>SUM(G17:G20)</f>
        <v>96139.199999999997</v>
      </c>
      <c r="H16" s="23">
        <f>SUM(H17:H20)</f>
        <v>101034.6</v>
      </c>
      <c r="I16" s="23">
        <f>SUM(I17:I20)</f>
        <v>106960.59999999999</v>
      </c>
    </row>
    <row r="17" spans="1:9" ht="108" customHeight="1">
      <c r="A17" s="4"/>
      <c r="B17" s="5">
        <v>1</v>
      </c>
      <c r="C17" s="6">
        <v>7</v>
      </c>
      <c r="D17" s="7">
        <v>107</v>
      </c>
      <c r="E17" s="21" t="s">
        <v>8</v>
      </c>
      <c r="F17" s="63" t="s">
        <v>257</v>
      </c>
      <c r="G17" s="25">
        <v>91483.8</v>
      </c>
      <c r="H17" s="25">
        <v>96187.199999999997</v>
      </c>
      <c r="I17" s="25">
        <v>101900</v>
      </c>
    </row>
    <row r="18" spans="1:9" ht="163.15" customHeight="1">
      <c r="A18" s="4"/>
      <c r="B18" s="5">
        <v>1</v>
      </c>
      <c r="C18" s="6">
        <v>11</v>
      </c>
      <c r="D18" s="7">
        <v>111</v>
      </c>
      <c r="E18" s="21" t="s">
        <v>9</v>
      </c>
      <c r="F18" s="64" t="s">
        <v>175</v>
      </c>
      <c r="G18" s="25">
        <v>821</v>
      </c>
      <c r="H18" s="25">
        <v>862.6</v>
      </c>
      <c r="I18" s="25">
        <v>916.2</v>
      </c>
    </row>
    <row r="19" spans="1:9" ht="74.25" customHeight="1">
      <c r="A19" s="4"/>
      <c r="B19" s="5">
        <v>1</v>
      </c>
      <c r="C19" s="6">
        <v>12</v>
      </c>
      <c r="D19" s="7">
        <v>112</v>
      </c>
      <c r="E19" s="21" t="s">
        <v>90</v>
      </c>
      <c r="F19" s="52" t="s">
        <v>91</v>
      </c>
      <c r="G19" s="25">
        <v>722.4</v>
      </c>
      <c r="H19" s="25">
        <v>749.8</v>
      </c>
      <c r="I19" s="25">
        <v>780</v>
      </c>
    </row>
    <row r="20" spans="1:9" ht="132.6" customHeight="1">
      <c r="A20" s="4"/>
      <c r="B20" s="5">
        <v>1</v>
      </c>
      <c r="C20" s="6">
        <v>13</v>
      </c>
      <c r="D20" s="7">
        <v>113</v>
      </c>
      <c r="E20" s="21" t="s">
        <v>10</v>
      </c>
      <c r="F20" s="64" t="s">
        <v>258</v>
      </c>
      <c r="G20" s="25">
        <v>3112</v>
      </c>
      <c r="H20" s="25">
        <v>3235</v>
      </c>
      <c r="I20" s="25">
        <v>3364.4</v>
      </c>
    </row>
    <row r="21" spans="1:9" ht="56.45" customHeight="1">
      <c r="A21" s="4"/>
      <c r="B21" s="5">
        <v>1</v>
      </c>
      <c r="C21" s="6">
        <v>14</v>
      </c>
      <c r="D21" s="7">
        <v>114</v>
      </c>
      <c r="E21" s="21" t="s">
        <v>11</v>
      </c>
      <c r="F21" s="19" t="s">
        <v>12</v>
      </c>
      <c r="G21" s="28">
        <f>+G22</f>
        <v>83207.600000000006</v>
      </c>
      <c r="H21" s="28">
        <f>+H22</f>
        <v>78871.600000000006</v>
      </c>
      <c r="I21" s="28">
        <f>+I22</f>
        <v>94960.4</v>
      </c>
    </row>
    <row r="22" spans="1:9" ht="54.75" customHeight="1">
      <c r="A22" s="4"/>
      <c r="B22" s="5">
        <v>2</v>
      </c>
      <c r="C22" s="6">
        <v>4</v>
      </c>
      <c r="D22" s="7">
        <v>204</v>
      </c>
      <c r="E22" s="21" t="s">
        <v>13</v>
      </c>
      <c r="F22" s="22" t="s">
        <v>14</v>
      </c>
      <c r="G22" s="25">
        <f>SUM(G29+G31+G33+G35)</f>
        <v>83207.600000000006</v>
      </c>
      <c r="H22" s="25">
        <f t="shared" ref="H22:I22" si="1">SUM(H29+H31+H33+H35)</f>
        <v>78871.600000000006</v>
      </c>
      <c r="I22" s="25">
        <f t="shared" si="1"/>
        <v>94960.4</v>
      </c>
    </row>
    <row r="23" spans="1:9" ht="75" hidden="1">
      <c r="A23" s="4"/>
      <c r="B23" s="5">
        <v>2</v>
      </c>
      <c r="C23" s="6">
        <v>4</v>
      </c>
      <c r="D23" s="7">
        <v>204</v>
      </c>
      <c r="E23" s="21" t="s">
        <v>15</v>
      </c>
      <c r="F23" s="22" t="s">
        <v>16</v>
      </c>
      <c r="G23" s="25">
        <f>+G24</f>
        <v>0</v>
      </c>
      <c r="H23" s="25">
        <f t="shared" ref="H23:I23" si="2">+H24</f>
        <v>0</v>
      </c>
      <c r="I23" s="25">
        <f t="shared" si="2"/>
        <v>0</v>
      </c>
    </row>
    <row r="24" spans="1:9" ht="75" hidden="1">
      <c r="A24" s="4"/>
      <c r="B24" s="5">
        <v>3</v>
      </c>
      <c r="C24" s="6">
        <v>10</v>
      </c>
      <c r="D24" s="7">
        <v>310</v>
      </c>
      <c r="E24" s="21" t="s">
        <v>17</v>
      </c>
      <c r="F24" s="22" t="s">
        <v>18</v>
      </c>
      <c r="G24" s="25"/>
      <c r="H24" s="25"/>
      <c r="I24" s="25"/>
    </row>
    <row r="25" spans="1:9" ht="56.25" hidden="1">
      <c r="A25" s="4"/>
      <c r="B25" s="5">
        <v>3</v>
      </c>
      <c r="C25" s="6">
        <v>2</v>
      </c>
      <c r="D25" s="7">
        <v>302</v>
      </c>
      <c r="E25" s="21" t="s">
        <v>19</v>
      </c>
      <c r="F25" s="22" t="s">
        <v>20</v>
      </c>
      <c r="G25" s="25"/>
      <c r="H25" s="25"/>
      <c r="I25" s="25"/>
    </row>
    <row r="26" spans="1:9" ht="37.5" hidden="1">
      <c r="A26" s="4"/>
      <c r="B26" s="5">
        <v>3</v>
      </c>
      <c r="C26" s="6">
        <v>9</v>
      </c>
      <c r="D26" s="7">
        <v>309</v>
      </c>
      <c r="E26" s="21" t="s">
        <v>21</v>
      </c>
      <c r="F26" s="22" t="s">
        <v>22</v>
      </c>
      <c r="G26" s="25"/>
      <c r="H26" s="25"/>
      <c r="I26" s="25"/>
    </row>
    <row r="27" spans="1:9" ht="37.5" hidden="1">
      <c r="A27" s="4"/>
      <c r="B27" s="5">
        <v>3</v>
      </c>
      <c r="C27" s="6">
        <v>10</v>
      </c>
      <c r="D27" s="7">
        <v>310</v>
      </c>
      <c r="E27" s="21" t="s">
        <v>23</v>
      </c>
      <c r="F27" s="22" t="s">
        <v>24</v>
      </c>
      <c r="G27" s="25"/>
      <c r="H27" s="25"/>
      <c r="I27" s="25"/>
    </row>
    <row r="28" spans="1:9" ht="75" hidden="1">
      <c r="A28" s="4"/>
      <c r="B28" s="5">
        <v>4</v>
      </c>
      <c r="C28" s="6">
        <v>12</v>
      </c>
      <c r="D28" s="7">
        <v>412</v>
      </c>
      <c r="E28" s="21" t="s">
        <v>25</v>
      </c>
      <c r="F28" s="22" t="s">
        <v>26</v>
      </c>
      <c r="G28" s="25"/>
      <c r="H28" s="25"/>
      <c r="I28" s="25"/>
    </row>
    <row r="29" spans="1:9" ht="105.6" customHeight="1">
      <c r="B29" s="5">
        <v>4</v>
      </c>
      <c r="C29" s="6">
        <v>1</v>
      </c>
      <c r="D29" s="7">
        <v>401</v>
      </c>
      <c r="E29" s="21" t="s">
        <v>121</v>
      </c>
      <c r="F29" s="52" t="s">
        <v>122</v>
      </c>
      <c r="G29" s="25">
        <f>SUM(G30)</f>
        <v>38129.300000000003</v>
      </c>
      <c r="H29" s="25">
        <f t="shared" ref="H29:I29" si="3">SUM(H30)</f>
        <v>36358.5</v>
      </c>
      <c r="I29" s="25">
        <f t="shared" si="3"/>
        <v>43708</v>
      </c>
    </row>
    <row r="30" spans="1:9" ht="160.9" customHeight="1">
      <c r="B30" s="5"/>
      <c r="C30" s="6"/>
      <c r="D30" s="7"/>
      <c r="E30" s="21" t="s">
        <v>259</v>
      </c>
      <c r="F30" s="63" t="s">
        <v>260</v>
      </c>
      <c r="G30" s="25">
        <v>38129.300000000003</v>
      </c>
      <c r="H30" s="25">
        <v>36358.5</v>
      </c>
      <c r="I30" s="25">
        <v>43708</v>
      </c>
    </row>
    <row r="31" spans="1:9" ht="124.15" customHeight="1">
      <c r="A31" s="4"/>
      <c r="B31" s="5">
        <v>4</v>
      </c>
      <c r="C31" s="6">
        <v>5</v>
      </c>
      <c r="D31" s="7">
        <v>405</v>
      </c>
      <c r="E31" s="21" t="s">
        <v>123</v>
      </c>
      <c r="F31" s="64" t="s">
        <v>124</v>
      </c>
      <c r="G31" s="65">
        <f>SUM(G32)</f>
        <v>196.4</v>
      </c>
      <c r="H31" s="65">
        <f t="shared" ref="H31:I31" si="4">SUM(H32)</f>
        <v>182.4</v>
      </c>
      <c r="I31" s="65">
        <f t="shared" si="4"/>
        <v>215.5</v>
      </c>
    </row>
    <row r="32" spans="1:9" ht="180" customHeight="1">
      <c r="A32" s="4"/>
      <c r="B32" s="5"/>
      <c r="C32" s="6"/>
      <c r="D32" s="7"/>
      <c r="E32" s="21" t="s">
        <v>261</v>
      </c>
      <c r="F32" s="66" t="s">
        <v>262</v>
      </c>
      <c r="G32" s="25">
        <v>196.4</v>
      </c>
      <c r="H32" s="25">
        <v>182.4</v>
      </c>
      <c r="I32" s="25">
        <v>215.5</v>
      </c>
    </row>
    <row r="33" spans="1:9" ht="105.6" customHeight="1">
      <c r="A33" s="4"/>
      <c r="B33" s="5">
        <v>4</v>
      </c>
      <c r="C33" s="6">
        <v>6</v>
      </c>
      <c r="D33" s="7">
        <v>406</v>
      </c>
      <c r="E33" s="29" t="s">
        <v>125</v>
      </c>
      <c r="F33" s="52" t="s">
        <v>126</v>
      </c>
      <c r="G33" s="25">
        <f>SUM(G34)</f>
        <v>49802.400000000001</v>
      </c>
      <c r="H33" s="25">
        <f t="shared" ref="H33:I33" si="5">SUM(H34)</f>
        <v>47358.8</v>
      </c>
      <c r="I33" s="25">
        <f t="shared" si="5"/>
        <v>56584.5</v>
      </c>
    </row>
    <row r="34" spans="1:9" ht="160.9" customHeight="1">
      <c r="A34" s="4"/>
      <c r="B34" s="5"/>
      <c r="C34" s="6"/>
      <c r="D34" s="7"/>
      <c r="E34" s="29" t="s">
        <v>263</v>
      </c>
      <c r="F34" s="63" t="s">
        <v>264</v>
      </c>
      <c r="G34" s="25">
        <v>49802.400000000001</v>
      </c>
      <c r="H34" s="25">
        <v>47358.8</v>
      </c>
      <c r="I34" s="25">
        <v>56584.5</v>
      </c>
    </row>
    <row r="35" spans="1:9" ht="106.15" customHeight="1">
      <c r="B35" s="5">
        <v>4</v>
      </c>
      <c r="C35" s="6">
        <v>7</v>
      </c>
      <c r="D35" s="7">
        <v>407</v>
      </c>
      <c r="E35" s="29" t="s">
        <v>127</v>
      </c>
      <c r="F35" s="52" t="s">
        <v>128</v>
      </c>
      <c r="G35" s="25">
        <f>SUM(G36)</f>
        <v>-4920.5</v>
      </c>
      <c r="H35" s="25">
        <f t="shared" ref="H35:I35" si="6">SUM(H36)</f>
        <v>-5028.1000000000004</v>
      </c>
      <c r="I35" s="25">
        <f t="shared" si="6"/>
        <v>-5547.6</v>
      </c>
    </row>
    <row r="36" spans="1:9" ht="159.6" customHeight="1">
      <c r="B36" s="5"/>
      <c r="C36" s="6"/>
      <c r="D36" s="7"/>
      <c r="E36" s="29" t="s">
        <v>265</v>
      </c>
      <c r="F36" s="64" t="s">
        <v>266</v>
      </c>
      <c r="G36" s="25">
        <v>-4920.5</v>
      </c>
      <c r="H36" s="25">
        <v>-5028.1000000000004</v>
      </c>
      <c r="I36" s="25">
        <v>-5547.6</v>
      </c>
    </row>
    <row r="37" spans="1:9" ht="25.5" customHeight="1">
      <c r="A37" s="4"/>
      <c r="B37" s="5"/>
      <c r="C37" s="6"/>
      <c r="D37" s="7"/>
      <c r="E37" s="21" t="s">
        <v>27</v>
      </c>
      <c r="F37" s="19" t="s">
        <v>28</v>
      </c>
      <c r="G37" s="28">
        <f>SUM(G38,G43,G45,G47)</f>
        <v>55091.799999999988</v>
      </c>
      <c r="H37" s="28">
        <f>SUM(H38,H43,H45,H47)</f>
        <v>46999.799999999996</v>
      </c>
      <c r="I37" s="28">
        <f>SUM(I38,I43,I45,I47)</f>
        <v>45821</v>
      </c>
    </row>
    <row r="38" spans="1:9" ht="37.5" customHeight="1">
      <c r="A38" s="4"/>
      <c r="B38" s="5"/>
      <c r="C38" s="6"/>
      <c r="D38" s="7"/>
      <c r="E38" s="21" t="s">
        <v>74</v>
      </c>
      <c r="F38" s="52" t="s">
        <v>173</v>
      </c>
      <c r="G38" s="25">
        <f>SUM(G39+G41)</f>
        <v>40262.399999999994</v>
      </c>
      <c r="H38" s="25">
        <f>SUM(H39+H41)</f>
        <v>41852.800000000003</v>
      </c>
      <c r="I38" s="25">
        <f>SUM(I39+I41)</f>
        <v>43527</v>
      </c>
    </row>
    <row r="39" spans="1:9" ht="57" customHeight="1">
      <c r="A39" s="4"/>
      <c r="B39" s="5"/>
      <c r="C39" s="6"/>
      <c r="D39" s="7"/>
      <c r="E39" s="21" t="s">
        <v>83</v>
      </c>
      <c r="F39" s="51" t="s">
        <v>176</v>
      </c>
      <c r="G39" s="25">
        <f>SUM(G40)</f>
        <v>21319.8</v>
      </c>
      <c r="H39" s="25">
        <f>SUM(H40)</f>
        <v>22162</v>
      </c>
      <c r="I39" s="25">
        <f>SUM(I40)</f>
        <v>23048.5</v>
      </c>
    </row>
    <row r="40" spans="1:9" ht="51.6" customHeight="1">
      <c r="A40" s="4"/>
      <c r="B40" s="5">
        <v>4</v>
      </c>
      <c r="C40" s="6">
        <v>9</v>
      </c>
      <c r="D40" s="7">
        <v>409</v>
      </c>
      <c r="E40" s="21" t="s">
        <v>92</v>
      </c>
      <c r="F40" s="52" t="s">
        <v>176</v>
      </c>
      <c r="G40" s="25">
        <v>21319.8</v>
      </c>
      <c r="H40" s="25">
        <v>22162</v>
      </c>
      <c r="I40" s="25">
        <v>23048.5</v>
      </c>
    </row>
    <row r="41" spans="1:9" ht="57" customHeight="1">
      <c r="A41" s="4"/>
      <c r="B41" s="5">
        <v>4</v>
      </c>
      <c r="C41" s="6">
        <v>10</v>
      </c>
      <c r="D41" s="7">
        <v>410</v>
      </c>
      <c r="E41" s="21" t="s">
        <v>84</v>
      </c>
      <c r="F41" s="52" t="s">
        <v>174</v>
      </c>
      <c r="G41" s="25">
        <f>SUM(G42)</f>
        <v>18942.599999999999</v>
      </c>
      <c r="H41" s="25">
        <f>SUM(H42)</f>
        <v>19690.8</v>
      </c>
      <c r="I41" s="25">
        <f>SUM(I42)</f>
        <v>20478.5</v>
      </c>
    </row>
    <row r="42" spans="1:9" ht="93.75" customHeight="1">
      <c r="A42" s="4"/>
      <c r="B42" s="5">
        <v>4</v>
      </c>
      <c r="C42" s="6">
        <v>11</v>
      </c>
      <c r="D42" s="7">
        <v>411</v>
      </c>
      <c r="E42" s="21" t="s">
        <v>93</v>
      </c>
      <c r="F42" s="53" t="s">
        <v>177</v>
      </c>
      <c r="G42" s="25">
        <v>18942.599999999999</v>
      </c>
      <c r="H42" s="25">
        <v>19690.8</v>
      </c>
      <c r="I42" s="25">
        <v>20478.5</v>
      </c>
    </row>
    <row r="43" spans="1:9" ht="35.25" customHeight="1">
      <c r="A43" s="4"/>
      <c r="B43" s="5">
        <v>5</v>
      </c>
      <c r="C43" s="6">
        <v>1</v>
      </c>
      <c r="D43" s="7">
        <v>501</v>
      </c>
      <c r="E43" s="21" t="s">
        <v>85</v>
      </c>
      <c r="F43" s="26" t="s">
        <v>86</v>
      </c>
      <c r="G43" s="25">
        <f>SUM(G44)</f>
        <v>12560</v>
      </c>
      <c r="H43" s="25">
        <f>SUM(H44)</f>
        <v>2868.6</v>
      </c>
      <c r="I43" s="25">
        <f>SUM(I44)</f>
        <v>0</v>
      </c>
    </row>
    <row r="44" spans="1:9" ht="40.5" customHeight="1">
      <c r="A44" s="4"/>
      <c r="B44" s="5">
        <v>5</v>
      </c>
      <c r="C44" s="6">
        <v>2</v>
      </c>
      <c r="D44" s="7">
        <v>502</v>
      </c>
      <c r="E44" s="21" t="s">
        <v>94</v>
      </c>
      <c r="F44" s="26" t="s">
        <v>86</v>
      </c>
      <c r="G44" s="25">
        <v>12560</v>
      </c>
      <c r="H44" s="25">
        <v>2868.6</v>
      </c>
      <c r="I44" s="25"/>
    </row>
    <row r="45" spans="1:9" ht="18.75">
      <c r="A45" s="4"/>
      <c r="B45" s="5">
        <v>5</v>
      </c>
      <c r="C45" s="6">
        <v>3</v>
      </c>
      <c r="D45" s="7">
        <v>503</v>
      </c>
      <c r="E45" s="21" t="s">
        <v>29</v>
      </c>
      <c r="F45" s="26" t="s">
        <v>30</v>
      </c>
      <c r="G45" s="25">
        <f>SUM(G46)</f>
        <v>2042.7</v>
      </c>
      <c r="H45" s="25">
        <f>SUM(H46)</f>
        <v>2042.7</v>
      </c>
      <c r="I45" s="25">
        <f>SUM(I46)</f>
        <v>2048.9</v>
      </c>
    </row>
    <row r="46" spans="1:9" ht="18.75">
      <c r="A46" s="4"/>
      <c r="B46" s="5">
        <v>5</v>
      </c>
      <c r="C46" s="6">
        <v>5</v>
      </c>
      <c r="D46" s="7">
        <v>505</v>
      </c>
      <c r="E46" s="21" t="s">
        <v>95</v>
      </c>
      <c r="F46" s="26" t="s">
        <v>30</v>
      </c>
      <c r="G46" s="25">
        <v>2042.7</v>
      </c>
      <c r="H46" s="25">
        <v>2042.7</v>
      </c>
      <c r="I46" s="25">
        <v>2048.9</v>
      </c>
    </row>
    <row r="47" spans="1:9" ht="37.5" customHeight="1">
      <c r="A47" s="4"/>
      <c r="B47" s="5"/>
      <c r="C47" s="6"/>
      <c r="D47" s="7"/>
      <c r="E47" s="21" t="s">
        <v>102</v>
      </c>
      <c r="F47" s="52" t="s">
        <v>64</v>
      </c>
      <c r="G47" s="25">
        <f>SUM(G48)</f>
        <v>226.7</v>
      </c>
      <c r="H47" s="25">
        <f>SUM(H48)</f>
        <v>235.7</v>
      </c>
      <c r="I47" s="25">
        <f>SUM(I48)</f>
        <v>245.1</v>
      </c>
    </row>
    <row r="48" spans="1:9" ht="58.5" customHeight="1">
      <c r="A48" s="4"/>
      <c r="B48" s="5"/>
      <c r="C48" s="6"/>
      <c r="D48" s="7"/>
      <c r="E48" s="21" t="s">
        <v>103</v>
      </c>
      <c r="F48" s="51" t="s">
        <v>267</v>
      </c>
      <c r="G48" s="25">
        <v>226.7</v>
      </c>
      <c r="H48" s="25">
        <v>235.7</v>
      </c>
      <c r="I48" s="25">
        <v>245.1</v>
      </c>
    </row>
    <row r="49" spans="1:9" ht="18.75">
      <c r="A49" s="4"/>
      <c r="B49" s="5">
        <v>6</v>
      </c>
      <c r="C49" s="6">
        <v>5</v>
      </c>
      <c r="D49" s="7">
        <v>605</v>
      </c>
      <c r="E49" s="21" t="s">
        <v>31</v>
      </c>
      <c r="F49" s="19" t="s">
        <v>32</v>
      </c>
      <c r="G49" s="28">
        <f>+G50</f>
        <v>12927.3</v>
      </c>
      <c r="H49" s="28">
        <f>+H50</f>
        <v>13483.1</v>
      </c>
      <c r="I49" s="28">
        <f>+I50</f>
        <v>14062.9</v>
      </c>
    </row>
    <row r="50" spans="1:9" ht="18.75">
      <c r="A50" s="4"/>
      <c r="B50" s="5">
        <v>6</v>
      </c>
      <c r="C50" s="6">
        <v>3</v>
      </c>
      <c r="D50" s="7">
        <v>603</v>
      </c>
      <c r="E50" s="21" t="s">
        <v>33</v>
      </c>
      <c r="F50" s="26" t="s">
        <v>34</v>
      </c>
      <c r="G50" s="25">
        <f>+G51+G52</f>
        <v>12927.3</v>
      </c>
      <c r="H50" s="25">
        <f>+H51+H52</f>
        <v>13483.1</v>
      </c>
      <c r="I50" s="25">
        <f>+I51+I52</f>
        <v>14062.9</v>
      </c>
    </row>
    <row r="51" spans="1:9" ht="42" customHeight="1">
      <c r="A51" s="4"/>
      <c r="B51" s="5">
        <v>6</v>
      </c>
      <c r="C51" s="6">
        <v>5</v>
      </c>
      <c r="D51" s="7">
        <v>605</v>
      </c>
      <c r="E51" s="21" t="s">
        <v>35</v>
      </c>
      <c r="F51" s="26" t="s">
        <v>36</v>
      </c>
      <c r="G51" s="25">
        <v>12927.3</v>
      </c>
      <c r="H51" s="25">
        <v>13483.1</v>
      </c>
      <c r="I51" s="25">
        <v>14062.9</v>
      </c>
    </row>
    <row r="52" spans="1:9" ht="37.5" hidden="1">
      <c r="A52" s="4"/>
      <c r="B52" s="5">
        <v>7</v>
      </c>
      <c r="C52" s="6">
        <v>9</v>
      </c>
      <c r="D52" s="7">
        <v>709</v>
      </c>
      <c r="E52" s="21" t="s">
        <v>37</v>
      </c>
      <c r="F52" s="26" t="s">
        <v>38</v>
      </c>
      <c r="G52" s="25"/>
      <c r="H52" s="25"/>
      <c r="I52" s="25"/>
    </row>
    <row r="53" spans="1:9" ht="22.15" customHeight="1">
      <c r="A53" s="4"/>
      <c r="B53" s="5">
        <v>8</v>
      </c>
      <c r="C53" s="6">
        <v>6</v>
      </c>
      <c r="D53" s="7">
        <v>806</v>
      </c>
      <c r="E53" s="21" t="s">
        <v>39</v>
      </c>
      <c r="F53" s="19" t="s">
        <v>40</v>
      </c>
      <c r="G53" s="28">
        <f>SUM(G54+G56)</f>
        <v>5266.5</v>
      </c>
      <c r="H53" s="28">
        <f>SUM(H54+H56)</f>
        <v>5470.5</v>
      </c>
      <c r="I53" s="28">
        <f>SUM(I54+I56)</f>
        <v>5682</v>
      </c>
    </row>
    <row r="54" spans="1:9" ht="57" customHeight="1">
      <c r="A54" s="4"/>
      <c r="B54" s="5">
        <v>8</v>
      </c>
      <c r="C54" s="6">
        <v>1</v>
      </c>
      <c r="D54" s="7">
        <v>801</v>
      </c>
      <c r="E54" s="21" t="s">
        <v>96</v>
      </c>
      <c r="F54" s="54" t="s">
        <v>97</v>
      </c>
      <c r="G54" s="25">
        <f>SUM(G55)</f>
        <v>5236.5</v>
      </c>
      <c r="H54" s="25">
        <f>SUM(H55)</f>
        <v>5435.5</v>
      </c>
      <c r="I54" s="25">
        <f>SUM(I55)</f>
        <v>5642</v>
      </c>
    </row>
    <row r="55" spans="1:9" ht="73.150000000000006" customHeight="1">
      <c r="A55" s="4"/>
      <c r="B55" s="5">
        <v>8</v>
      </c>
      <c r="C55" s="6">
        <v>2</v>
      </c>
      <c r="D55" s="7">
        <v>802</v>
      </c>
      <c r="E55" s="21" t="s">
        <v>87</v>
      </c>
      <c r="F55" s="53" t="s">
        <v>178</v>
      </c>
      <c r="G55" s="25">
        <v>5236.5</v>
      </c>
      <c r="H55" s="25">
        <v>5435.5</v>
      </c>
      <c r="I55" s="25">
        <v>5642</v>
      </c>
    </row>
    <row r="56" spans="1:9" ht="54.6" customHeight="1">
      <c r="A56" s="4"/>
      <c r="B56" s="5">
        <v>8</v>
      </c>
      <c r="C56" s="6">
        <v>3</v>
      </c>
      <c r="D56" s="7">
        <v>803</v>
      </c>
      <c r="E56" s="21" t="s">
        <v>41</v>
      </c>
      <c r="F56" s="52" t="s">
        <v>42</v>
      </c>
      <c r="G56" s="25">
        <f>SUM(G57)</f>
        <v>30</v>
      </c>
      <c r="H56" s="25">
        <f>SUM(H57)</f>
        <v>35</v>
      </c>
      <c r="I56" s="25">
        <f>SUM(I57)</f>
        <v>40</v>
      </c>
    </row>
    <row r="57" spans="1:9" ht="39" customHeight="1">
      <c r="A57" s="4"/>
      <c r="B57" s="5">
        <v>8</v>
      </c>
      <c r="C57" s="6">
        <v>4</v>
      </c>
      <c r="D57" s="7">
        <v>804</v>
      </c>
      <c r="E57" s="21" t="s">
        <v>98</v>
      </c>
      <c r="F57" s="51" t="s">
        <v>179</v>
      </c>
      <c r="G57" s="25">
        <v>30</v>
      </c>
      <c r="H57" s="25">
        <v>35</v>
      </c>
      <c r="I57" s="25">
        <v>40</v>
      </c>
    </row>
    <row r="58" spans="1:9" ht="67.900000000000006" customHeight="1">
      <c r="A58" s="4"/>
      <c r="B58" s="5">
        <v>10</v>
      </c>
      <c r="C58" s="6">
        <v>1</v>
      </c>
      <c r="D58" s="7">
        <v>1001</v>
      </c>
      <c r="E58" s="21" t="s">
        <v>45</v>
      </c>
      <c r="F58" s="27" t="s">
        <v>46</v>
      </c>
      <c r="G58" s="28">
        <f>+G59+G61+G69</f>
        <v>6644.2000000000007</v>
      </c>
      <c r="H58" s="28">
        <f t="shared" ref="H58:I58" si="7">+H59+H61+H69</f>
        <v>6474.6</v>
      </c>
      <c r="I58" s="28">
        <f t="shared" si="7"/>
        <v>6487.6</v>
      </c>
    </row>
    <row r="59" spans="1:9" ht="34.9" customHeight="1">
      <c r="A59" s="4"/>
      <c r="B59" s="5"/>
      <c r="C59" s="6"/>
      <c r="D59" s="7"/>
      <c r="E59" s="21" t="s">
        <v>47</v>
      </c>
      <c r="F59" s="26" t="s">
        <v>48</v>
      </c>
      <c r="G59" s="25">
        <f>+G60</f>
        <v>140.1</v>
      </c>
      <c r="H59" s="25">
        <f>+H60</f>
        <v>0</v>
      </c>
      <c r="I59" s="25">
        <f>+I60</f>
        <v>0</v>
      </c>
    </row>
    <row r="60" spans="1:9" ht="55.9" customHeight="1">
      <c r="A60" s="4"/>
      <c r="B60" s="5">
        <v>10</v>
      </c>
      <c r="C60" s="6">
        <v>4</v>
      </c>
      <c r="D60" s="7">
        <v>1004</v>
      </c>
      <c r="E60" s="21" t="s">
        <v>129</v>
      </c>
      <c r="F60" s="26" t="s">
        <v>180</v>
      </c>
      <c r="G60" s="25">
        <v>140.1</v>
      </c>
      <c r="H60" s="25"/>
      <c r="I60" s="25"/>
    </row>
    <row r="61" spans="1:9" ht="128.44999999999999" customHeight="1">
      <c r="A61" s="4"/>
      <c r="B61" s="5">
        <v>10</v>
      </c>
      <c r="C61" s="6">
        <v>6</v>
      </c>
      <c r="D61" s="7">
        <v>1006</v>
      </c>
      <c r="E61" s="21" t="s">
        <v>49</v>
      </c>
      <c r="F61" s="64" t="s">
        <v>99</v>
      </c>
      <c r="G61" s="25">
        <f>+G62+G65+G67</f>
        <v>6116.8</v>
      </c>
      <c r="H61" s="25">
        <f t="shared" ref="H61:I61" si="8">+H62+H65+H67</f>
        <v>6016.8</v>
      </c>
      <c r="I61" s="25">
        <f t="shared" si="8"/>
        <v>6016.8</v>
      </c>
    </row>
    <row r="62" spans="1:9" ht="90" customHeight="1">
      <c r="A62" s="4"/>
      <c r="B62" s="5">
        <v>11</v>
      </c>
      <c r="C62" s="6">
        <v>5</v>
      </c>
      <c r="D62" s="7">
        <v>1105</v>
      </c>
      <c r="E62" s="21" t="s">
        <v>50</v>
      </c>
      <c r="F62" s="52" t="s">
        <v>51</v>
      </c>
      <c r="G62" s="25">
        <f>SUM(G63:G64)</f>
        <v>6000</v>
      </c>
      <c r="H62" s="25">
        <f t="shared" ref="H62:I62" si="9">SUM(H63:H64)</f>
        <v>5900</v>
      </c>
      <c r="I62" s="25">
        <f t="shared" si="9"/>
        <v>5900</v>
      </c>
    </row>
    <row r="63" spans="1:9" ht="126" customHeight="1">
      <c r="A63" s="4"/>
      <c r="B63" s="5">
        <v>11</v>
      </c>
      <c r="C63" s="6">
        <v>1</v>
      </c>
      <c r="D63" s="7">
        <v>1101</v>
      </c>
      <c r="E63" s="21" t="s">
        <v>182</v>
      </c>
      <c r="F63" s="63" t="s">
        <v>181</v>
      </c>
      <c r="G63" s="25">
        <v>3600</v>
      </c>
      <c r="H63" s="25">
        <v>3500</v>
      </c>
      <c r="I63" s="25">
        <v>3500</v>
      </c>
    </row>
    <row r="64" spans="1:9" ht="109.15" customHeight="1">
      <c r="A64" s="4"/>
      <c r="B64" s="5"/>
      <c r="C64" s="6"/>
      <c r="D64" s="7"/>
      <c r="E64" s="21" t="s">
        <v>162</v>
      </c>
      <c r="F64" s="64" t="s">
        <v>163</v>
      </c>
      <c r="G64" s="25">
        <v>2400</v>
      </c>
      <c r="H64" s="25">
        <v>2400</v>
      </c>
      <c r="I64" s="25">
        <v>2400</v>
      </c>
    </row>
    <row r="65" spans="1:9" ht="109.15" customHeight="1">
      <c r="A65" s="4"/>
      <c r="B65" s="5">
        <v>11</v>
      </c>
      <c r="C65" s="6">
        <v>5</v>
      </c>
      <c r="D65" s="7">
        <v>1105</v>
      </c>
      <c r="E65" s="21" t="s">
        <v>52</v>
      </c>
      <c r="F65" s="63" t="s">
        <v>100</v>
      </c>
      <c r="G65" s="25">
        <f>SUM(G66)</f>
        <v>-558</v>
      </c>
      <c r="H65" s="25">
        <f>SUM(H66)</f>
        <v>-558</v>
      </c>
      <c r="I65" s="25">
        <f>SUM(I66)</f>
        <v>-558</v>
      </c>
    </row>
    <row r="66" spans="1:9" ht="109.9" customHeight="1">
      <c r="A66" s="4"/>
      <c r="B66" s="5"/>
      <c r="C66" s="6"/>
      <c r="D66" s="7"/>
      <c r="E66" s="21" t="s">
        <v>88</v>
      </c>
      <c r="F66" s="51" t="s">
        <v>183</v>
      </c>
      <c r="G66" s="25">
        <v>-558</v>
      </c>
      <c r="H66" s="25">
        <v>-558</v>
      </c>
      <c r="I66" s="25">
        <v>-558</v>
      </c>
    </row>
    <row r="67" spans="1:9" ht="54" customHeight="1">
      <c r="A67" s="3"/>
      <c r="B67" s="3"/>
      <c r="C67" s="3"/>
      <c r="D67" s="1"/>
      <c r="E67" s="21" t="s">
        <v>104</v>
      </c>
      <c r="F67" s="52" t="s">
        <v>105</v>
      </c>
      <c r="G67" s="25">
        <f>+G68</f>
        <v>674.8</v>
      </c>
      <c r="H67" s="25">
        <f>+H68</f>
        <v>674.8</v>
      </c>
      <c r="I67" s="25">
        <f>+I68</f>
        <v>674.8</v>
      </c>
    </row>
    <row r="68" spans="1:9" ht="57.75" customHeight="1">
      <c r="A68" s="1"/>
      <c r="B68" s="1"/>
      <c r="C68" s="1"/>
      <c r="D68" s="1"/>
      <c r="E68" s="21" t="s">
        <v>106</v>
      </c>
      <c r="F68" s="52" t="s">
        <v>65</v>
      </c>
      <c r="G68" s="25">
        <v>674.8</v>
      </c>
      <c r="H68" s="25">
        <v>674.8</v>
      </c>
      <c r="I68" s="25">
        <v>674.8</v>
      </c>
    </row>
    <row r="69" spans="1:9" ht="108.6" customHeight="1">
      <c r="A69" s="1"/>
      <c r="B69" s="1"/>
      <c r="C69" s="1"/>
      <c r="D69" s="1"/>
      <c r="E69" s="21" t="s">
        <v>164</v>
      </c>
      <c r="F69" s="64" t="s">
        <v>165</v>
      </c>
      <c r="G69" s="25">
        <f>SUM(G70)</f>
        <v>387.3</v>
      </c>
      <c r="H69" s="25">
        <f t="shared" ref="H69:I70" si="10">SUM(H70)</f>
        <v>457.8</v>
      </c>
      <c r="I69" s="25">
        <f t="shared" si="10"/>
        <v>470.8</v>
      </c>
    </row>
    <row r="70" spans="1:9" ht="109.15" customHeight="1">
      <c r="A70" s="1"/>
      <c r="B70" s="1"/>
      <c r="C70" s="1"/>
      <c r="D70" s="1"/>
      <c r="E70" s="21" t="s">
        <v>166</v>
      </c>
      <c r="F70" s="24" t="s">
        <v>167</v>
      </c>
      <c r="G70" s="25">
        <f>SUM(G71)</f>
        <v>387.3</v>
      </c>
      <c r="H70" s="25">
        <f t="shared" si="10"/>
        <v>457.8</v>
      </c>
      <c r="I70" s="25">
        <f t="shared" si="10"/>
        <v>470.8</v>
      </c>
    </row>
    <row r="71" spans="1:9" ht="108" customHeight="1">
      <c r="A71" s="1"/>
      <c r="B71" s="1"/>
      <c r="C71" s="1"/>
      <c r="D71" s="1"/>
      <c r="E71" s="21" t="s">
        <v>168</v>
      </c>
      <c r="F71" s="51" t="s">
        <v>169</v>
      </c>
      <c r="G71" s="25">
        <v>387.3</v>
      </c>
      <c r="H71" s="25">
        <v>457.8</v>
      </c>
      <c r="I71" s="25">
        <v>470.8</v>
      </c>
    </row>
    <row r="72" spans="1:9" ht="44.45" customHeight="1">
      <c r="E72" s="21" t="s">
        <v>53</v>
      </c>
      <c r="F72" s="19" t="s">
        <v>54</v>
      </c>
      <c r="G72" s="28">
        <f>SUM(G73)</f>
        <v>1121.8999999999999</v>
      </c>
      <c r="H72" s="28">
        <f>SUM(H73)</f>
        <v>1121.8999999999999</v>
      </c>
      <c r="I72" s="28">
        <f>SUM(I73)</f>
        <v>1121.8999999999999</v>
      </c>
    </row>
    <row r="73" spans="1:9" ht="39" customHeight="1">
      <c r="E73" s="21" t="s">
        <v>55</v>
      </c>
      <c r="F73" s="26" t="s">
        <v>56</v>
      </c>
      <c r="G73" s="25">
        <f>SUM(G74:G75)</f>
        <v>1121.8999999999999</v>
      </c>
      <c r="H73" s="25">
        <f>SUM(H74:H75)</f>
        <v>1121.8999999999999</v>
      </c>
      <c r="I73" s="25">
        <f>SUM(I74:I75)</f>
        <v>1121.8999999999999</v>
      </c>
    </row>
    <row r="74" spans="1:9" ht="39" customHeight="1">
      <c r="E74" s="21" t="s">
        <v>137</v>
      </c>
      <c r="F74" s="52" t="s">
        <v>268</v>
      </c>
      <c r="G74" s="25">
        <v>25.5</v>
      </c>
      <c r="H74" s="25">
        <v>25.5</v>
      </c>
      <c r="I74" s="25">
        <v>25.5</v>
      </c>
    </row>
    <row r="75" spans="1:9" ht="38.25" customHeight="1">
      <c r="E75" s="21" t="s">
        <v>138</v>
      </c>
      <c r="F75" s="52" t="s">
        <v>139</v>
      </c>
      <c r="G75" s="25">
        <f>SUM(G76:G77)</f>
        <v>1096.3999999999999</v>
      </c>
      <c r="H75" s="25">
        <f t="shared" ref="H75:I75" si="11">SUM(H76:H77)</f>
        <v>1096.3999999999999</v>
      </c>
      <c r="I75" s="25">
        <f t="shared" si="11"/>
        <v>1096.3999999999999</v>
      </c>
    </row>
    <row r="76" spans="1:9" ht="31.9" customHeight="1">
      <c r="E76" s="21" t="s">
        <v>196</v>
      </c>
      <c r="F76" s="68" t="s">
        <v>197</v>
      </c>
      <c r="G76" s="25">
        <v>1096.3</v>
      </c>
      <c r="H76" s="25">
        <v>1096.3</v>
      </c>
      <c r="I76" s="25">
        <v>1096.3</v>
      </c>
    </row>
    <row r="77" spans="1:9" ht="38.25" customHeight="1">
      <c r="E77" s="67" t="s">
        <v>291</v>
      </c>
      <c r="F77" s="55" t="s">
        <v>292</v>
      </c>
      <c r="G77" s="25">
        <v>0.1</v>
      </c>
      <c r="H77" s="25">
        <v>0.1</v>
      </c>
      <c r="I77" s="25">
        <v>0.1</v>
      </c>
    </row>
    <row r="78" spans="1:9" ht="45" customHeight="1">
      <c r="E78" s="21" t="s">
        <v>57</v>
      </c>
      <c r="F78" s="19" t="s">
        <v>217</v>
      </c>
      <c r="G78" s="28">
        <f>SUM(G80+G82)</f>
        <v>33950.1</v>
      </c>
      <c r="H78" s="28">
        <f>SUM(H80+H82)</f>
        <v>34060.300000000003</v>
      </c>
      <c r="I78" s="28">
        <f>SUM(I80+I82)</f>
        <v>34080.400000000001</v>
      </c>
    </row>
    <row r="79" spans="1:9" ht="22.5" customHeight="1">
      <c r="E79" s="21" t="s">
        <v>218</v>
      </c>
      <c r="F79" s="26" t="s">
        <v>107</v>
      </c>
      <c r="G79" s="25">
        <f t="shared" ref="G79:I80" si="12">SUM(G80)</f>
        <v>33608.9</v>
      </c>
      <c r="H79" s="25">
        <f t="shared" si="12"/>
        <v>33700</v>
      </c>
      <c r="I79" s="25">
        <f t="shared" si="12"/>
        <v>33700</v>
      </c>
    </row>
    <row r="80" spans="1:9" ht="22.5" customHeight="1">
      <c r="E80" s="21" t="s">
        <v>108</v>
      </c>
      <c r="F80" s="26" t="s">
        <v>109</v>
      </c>
      <c r="G80" s="25">
        <f t="shared" si="12"/>
        <v>33608.9</v>
      </c>
      <c r="H80" s="25">
        <f t="shared" si="12"/>
        <v>33700</v>
      </c>
      <c r="I80" s="25">
        <f t="shared" si="12"/>
        <v>33700</v>
      </c>
    </row>
    <row r="81" spans="5:9" ht="60" customHeight="1">
      <c r="E81" s="21" t="s">
        <v>110</v>
      </c>
      <c r="F81" s="51" t="s">
        <v>184</v>
      </c>
      <c r="G81" s="25">
        <v>33608.9</v>
      </c>
      <c r="H81" s="25">
        <v>33700</v>
      </c>
      <c r="I81" s="25">
        <v>33700</v>
      </c>
    </row>
    <row r="82" spans="5:9" ht="26.25" customHeight="1">
      <c r="E82" s="21" t="s">
        <v>58</v>
      </c>
      <c r="F82" s="26" t="s">
        <v>140</v>
      </c>
      <c r="G82" s="25">
        <f t="shared" ref="G82:I83" si="13">SUM(G83)</f>
        <v>341.2</v>
      </c>
      <c r="H82" s="25">
        <f t="shared" si="13"/>
        <v>360.3</v>
      </c>
      <c r="I82" s="25">
        <f t="shared" si="13"/>
        <v>380.4</v>
      </c>
    </row>
    <row r="83" spans="5:9" ht="54.75" customHeight="1">
      <c r="E83" s="21" t="s">
        <v>111</v>
      </c>
      <c r="F83" s="52" t="s">
        <v>112</v>
      </c>
      <c r="G83" s="25">
        <f t="shared" si="13"/>
        <v>341.2</v>
      </c>
      <c r="H83" s="25">
        <f t="shared" si="13"/>
        <v>360.3</v>
      </c>
      <c r="I83" s="25">
        <f t="shared" si="13"/>
        <v>380.4</v>
      </c>
    </row>
    <row r="84" spans="5:9" ht="56.45" customHeight="1">
      <c r="E84" s="21" t="s">
        <v>113</v>
      </c>
      <c r="F84" s="51" t="s">
        <v>185</v>
      </c>
      <c r="G84" s="25">
        <v>341.2</v>
      </c>
      <c r="H84" s="25">
        <v>360.3</v>
      </c>
      <c r="I84" s="25">
        <v>380.4</v>
      </c>
    </row>
    <row r="85" spans="5:9" ht="37.5" customHeight="1">
      <c r="E85" s="21" t="s">
        <v>59</v>
      </c>
      <c r="F85" s="27" t="s">
        <v>60</v>
      </c>
      <c r="G85" s="28">
        <f>+G86+G89</f>
        <v>8850</v>
      </c>
      <c r="H85" s="28">
        <f>+H86+H89</f>
        <v>7450</v>
      </c>
      <c r="I85" s="28">
        <f>+I86+I89</f>
        <v>7250</v>
      </c>
    </row>
    <row r="86" spans="5:9" ht="109.15" customHeight="1">
      <c r="E86" s="21" t="s">
        <v>61</v>
      </c>
      <c r="F86" s="63" t="s">
        <v>171</v>
      </c>
      <c r="G86" s="25">
        <f t="shared" ref="G86:I87" si="14">+G87</f>
        <v>1000</v>
      </c>
      <c r="H86" s="25">
        <f t="shared" si="14"/>
        <v>0</v>
      </c>
      <c r="I86" s="25">
        <f t="shared" si="14"/>
        <v>0</v>
      </c>
    </row>
    <row r="87" spans="5:9" ht="122.45" customHeight="1">
      <c r="E87" s="21" t="s">
        <v>141</v>
      </c>
      <c r="F87" s="63" t="s">
        <v>172</v>
      </c>
      <c r="G87" s="25">
        <f t="shared" si="14"/>
        <v>1000</v>
      </c>
      <c r="H87" s="25">
        <f t="shared" si="14"/>
        <v>0</v>
      </c>
      <c r="I87" s="25">
        <f t="shared" si="14"/>
        <v>0</v>
      </c>
    </row>
    <row r="88" spans="5:9" ht="142.15" customHeight="1">
      <c r="E88" s="21" t="s">
        <v>142</v>
      </c>
      <c r="F88" s="63" t="s">
        <v>186</v>
      </c>
      <c r="G88" s="25">
        <v>1000</v>
      </c>
      <c r="H88" s="25"/>
      <c r="I88" s="25"/>
    </row>
    <row r="89" spans="5:9" ht="56.45" customHeight="1">
      <c r="E89" s="21" t="s">
        <v>62</v>
      </c>
      <c r="F89" s="53" t="s">
        <v>130</v>
      </c>
      <c r="G89" s="25">
        <f>+G90</f>
        <v>7850</v>
      </c>
      <c r="H89" s="25">
        <f>+H90</f>
        <v>7450</v>
      </c>
      <c r="I89" s="25">
        <f>+I90</f>
        <v>7250</v>
      </c>
    </row>
    <row r="90" spans="5:9" ht="57" customHeight="1">
      <c r="E90" s="21" t="s">
        <v>63</v>
      </c>
      <c r="F90" s="52" t="s">
        <v>143</v>
      </c>
      <c r="G90" s="25">
        <f t="shared" ref="G90:I90" si="15">SUM(G91:G92)</f>
        <v>7850</v>
      </c>
      <c r="H90" s="25">
        <f t="shared" si="15"/>
        <v>7450</v>
      </c>
      <c r="I90" s="25">
        <f t="shared" si="15"/>
        <v>7250</v>
      </c>
    </row>
    <row r="91" spans="5:9" ht="91.9" customHeight="1">
      <c r="E91" s="21" t="s">
        <v>188</v>
      </c>
      <c r="F91" s="52" t="s">
        <v>187</v>
      </c>
      <c r="G91" s="25">
        <v>6100</v>
      </c>
      <c r="H91" s="25">
        <v>5800</v>
      </c>
      <c r="I91" s="25">
        <v>5600</v>
      </c>
    </row>
    <row r="92" spans="5:9" ht="70.900000000000006" customHeight="1">
      <c r="E92" s="21" t="s">
        <v>170</v>
      </c>
      <c r="F92" s="51" t="s">
        <v>189</v>
      </c>
      <c r="G92" s="25">
        <v>1750</v>
      </c>
      <c r="H92" s="25">
        <v>1650</v>
      </c>
      <c r="I92" s="25">
        <v>1650</v>
      </c>
    </row>
    <row r="93" spans="5:9" ht="38.450000000000003" customHeight="1">
      <c r="E93" s="21" t="s">
        <v>72</v>
      </c>
      <c r="F93" s="19" t="s">
        <v>73</v>
      </c>
      <c r="G93" s="28">
        <f>SUM(G94+G107)</f>
        <v>108</v>
      </c>
      <c r="H93" s="28">
        <f t="shared" ref="H93:I93" si="16">SUM(H94+H107)</f>
        <v>109.5</v>
      </c>
      <c r="I93" s="28">
        <f t="shared" si="16"/>
        <v>110.5</v>
      </c>
    </row>
    <row r="94" spans="5:9" ht="56.45" customHeight="1">
      <c r="E94" s="21" t="s">
        <v>269</v>
      </c>
      <c r="F94" s="26" t="s">
        <v>270</v>
      </c>
      <c r="G94" s="25">
        <f>SUM(G95+G98+G100+G103)</f>
        <v>98</v>
      </c>
      <c r="H94" s="25">
        <f t="shared" ref="H94:I94" si="17">SUM(H95+H98+H100+H103)</f>
        <v>99.5</v>
      </c>
      <c r="I94" s="25">
        <f t="shared" si="17"/>
        <v>100.5</v>
      </c>
    </row>
    <row r="95" spans="5:9" ht="123" customHeight="1">
      <c r="E95" s="21" t="s">
        <v>271</v>
      </c>
      <c r="F95" s="52" t="s">
        <v>272</v>
      </c>
      <c r="G95" s="25">
        <f>SUM(G96)</f>
        <v>12</v>
      </c>
      <c r="H95" s="25">
        <f t="shared" ref="H95:I95" si="18">SUM(H96)</f>
        <v>12.5</v>
      </c>
      <c r="I95" s="25">
        <f t="shared" si="18"/>
        <v>12.5</v>
      </c>
    </row>
    <row r="96" spans="5:9" ht="159" customHeight="1">
      <c r="E96" s="21" t="s">
        <v>274</v>
      </c>
      <c r="F96" s="63" t="s">
        <v>273</v>
      </c>
      <c r="G96" s="25">
        <v>12</v>
      </c>
      <c r="H96" s="25">
        <v>12.5</v>
      </c>
      <c r="I96" s="25">
        <v>12.5</v>
      </c>
    </row>
    <row r="97" spans="5:9" ht="0.75" hidden="1" customHeight="1">
      <c r="E97" s="30" t="s">
        <v>89</v>
      </c>
      <c r="F97" s="26" t="s">
        <v>144</v>
      </c>
      <c r="G97" s="25"/>
      <c r="H97" s="25"/>
      <c r="I97" s="25"/>
    </row>
    <row r="98" spans="5:9" ht="90" customHeight="1">
      <c r="E98" s="21" t="s">
        <v>275</v>
      </c>
      <c r="F98" s="52" t="s">
        <v>276</v>
      </c>
      <c r="G98" s="25">
        <f>SUM(G99)</f>
        <v>1</v>
      </c>
      <c r="H98" s="25">
        <f>SUM(H99)</f>
        <v>1</v>
      </c>
      <c r="I98" s="25">
        <f>SUM(I99)</f>
        <v>1</v>
      </c>
    </row>
    <row r="99" spans="5:9" ht="124.9" customHeight="1">
      <c r="E99" s="21" t="s">
        <v>277</v>
      </c>
      <c r="F99" s="64" t="s">
        <v>278</v>
      </c>
      <c r="G99" s="25">
        <v>1</v>
      </c>
      <c r="H99" s="25">
        <v>1</v>
      </c>
      <c r="I99" s="25">
        <v>1</v>
      </c>
    </row>
    <row r="100" spans="5:9" ht="90" customHeight="1">
      <c r="E100" s="21" t="s">
        <v>279</v>
      </c>
      <c r="F100" s="52" t="s">
        <v>280</v>
      </c>
      <c r="G100" s="25">
        <f>SUM(G102)</f>
        <v>50</v>
      </c>
      <c r="H100" s="25">
        <f>SUM(H101:H102)</f>
        <v>50</v>
      </c>
      <c r="I100" s="25">
        <f>SUM(I101:I102)</f>
        <v>50</v>
      </c>
    </row>
    <row r="101" spans="5:9" ht="54.75" hidden="1" customHeight="1">
      <c r="E101" s="21" t="s">
        <v>114</v>
      </c>
      <c r="F101" s="26" t="s">
        <v>115</v>
      </c>
      <c r="G101" s="25"/>
      <c r="H101" s="25"/>
      <c r="I101" s="25"/>
    </row>
    <row r="102" spans="5:9" ht="126" customHeight="1">
      <c r="E102" s="21" t="s">
        <v>281</v>
      </c>
      <c r="F102" s="64" t="s">
        <v>282</v>
      </c>
      <c r="G102" s="25">
        <v>50</v>
      </c>
      <c r="H102" s="25">
        <v>50</v>
      </c>
      <c r="I102" s="25">
        <v>50</v>
      </c>
    </row>
    <row r="103" spans="5:9" ht="109.15" customHeight="1">
      <c r="E103" s="21" t="s">
        <v>284</v>
      </c>
      <c r="F103" s="52" t="s">
        <v>283</v>
      </c>
      <c r="G103" s="25">
        <f>SUM(G106)</f>
        <v>35</v>
      </c>
      <c r="H103" s="25">
        <f t="shared" ref="H103:I103" si="19">SUM(H106)</f>
        <v>36</v>
      </c>
      <c r="I103" s="25">
        <f t="shared" si="19"/>
        <v>37</v>
      </c>
    </row>
    <row r="104" spans="5:9" ht="28.5" hidden="1" customHeight="1">
      <c r="E104" s="21" t="s">
        <v>116</v>
      </c>
      <c r="F104" s="26" t="s">
        <v>117</v>
      </c>
      <c r="G104" s="25">
        <f>SUM(G105)</f>
        <v>0</v>
      </c>
      <c r="H104" s="25">
        <f>SUM(H105)</f>
        <v>0</v>
      </c>
      <c r="I104" s="25">
        <f>SUM(I105)</f>
        <v>0</v>
      </c>
    </row>
    <row r="105" spans="5:9" ht="29.25" hidden="1" customHeight="1">
      <c r="E105" s="21" t="s">
        <v>118</v>
      </c>
      <c r="F105" s="26" t="s">
        <v>119</v>
      </c>
      <c r="G105" s="25"/>
      <c r="H105" s="25"/>
      <c r="I105" s="25"/>
    </row>
    <row r="106" spans="5:9" ht="143.44999999999999" customHeight="1">
      <c r="E106" s="21" t="s">
        <v>285</v>
      </c>
      <c r="F106" s="63" t="s">
        <v>286</v>
      </c>
      <c r="G106" s="25">
        <v>35</v>
      </c>
      <c r="H106" s="25">
        <v>36</v>
      </c>
      <c r="I106" s="25">
        <v>37</v>
      </c>
    </row>
    <row r="107" spans="5:9" ht="53.45" customHeight="1">
      <c r="E107" s="21" t="s">
        <v>287</v>
      </c>
      <c r="F107" s="52" t="s">
        <v>288</v>
      </c>
      <c r="G107" s="25">
        <f>SUM(G108)</f>
        <v>10</v>
      </c>
      <c r="H107" s="25">
        <f t="shared" ref="H107:I107" si="20">SUM(H108)</f>
        <v>10</v>
      </c>
      <c r="I107" s="25">
        <f t="shared" si="20"/>
        <v>10</v>
      </c>
    </row>
    <row r="108" spans="5:9" ht="71.45" customHeight="1">
      <c r="E108" s="21" t="s">
        <v>289</v>
      </c>
      <c r="F108" s="51" t="s">
        <v>290</v>
      </c>
      <c r="G108" s="25">
        <v>10</v>
      </c>
      <c r="H108" s="25">
        <v>10</v>
      </c>
      <c r="I108" s="25">
        <v>10</v>
      </c>
    </row>
    <row r="109" spans="5:9" ht="32.25" hidden="1" customHeight="1">
      <c r="E109" s="21" t="s">
        <v>133</v>
      </c>
      <c r="F109" s="22" t="s">
        <v>131</v>
      </c>
      <c r="G109" s="23">
        <f t="shared" ref="G109:I110" si="21">SUM(G110)</f>
        <v>0</v>
      </c>
      <c r="H109" s="23">
        <f t="shared" si="21"/>
        <v>0</v>
      </c>
      <c r="I109" s="23">
        <f t="shared" si="21"/>
        <v>0</v>
      </c>
    </row>
    <row r="110" spans="5:9" ht="30" hidden="1" customHeight="1">
      <c r="E110" s="21" t="s">
        <v>132</v>
      </c>
      <c r="F110" s="26" t="s">
        <v>134</v>
      </c>
      <c r="G110" s="23">
        <f t="shared" si="21"/>
        <v>0</v>
      </c>
      <c r="H110" s="23">
        <f t="shared" si="21"/>
        <v>0</v>
      </c>
      <c r="I110" s="23">
        <f t="shared" si="21"/>
        <v>0</v>
      </c>
    </row>
    <row r="111" spans="5:9" ht="37.5" hidden="1" customHeight="1">
      <c r="E111" s="21" t="s">
        <v>135</v>
      </c>
      <c r="F111" s="26" t="s">
        <v>136</v>
      </c>
      <c r="G111" s="23"/>
      <c r="H111" s="23"/>
      <c r="I111" s="23"/>
    </row>
    <row r="112" spans="5:9" ht="18.75">
      <c r="E112" s="31" t="s">
        <v>75</v>
      </c>
      <c r="F112" s="27" t="s">
        <v>76</v>
      </c>
      <c r="G112" s="32">
        <f>SUM(G113+G154+G158+G162+G164)</f>
        <v>830741.7</v>
      </c>
      <c r="H112" s="32">
        <f>SUM(H113+H154+H158+H162+H164)</f>
        <v>586356.89999999991</v>
      </c>
      <c r="I112" s="32">
        <f>SUM(I113+I154+I158+I162+I164)</f>
        <v>558834</v>
      </c>
    </row>
    <row r="113" spans="5:9" ht="56.25">
      <c r="E113" s="21" t="s">
        <v>77</v>
      </c>
      <c r="F113" s="33" t="s">
        <v>78</v>
      </c>
      <c r="G113" s="34">
        <f>SUM(G114,G119,G131,G150)</f>
        <v>829941.5</v>
      </c>
      <c r="H113" s="34">
        <f>SUM(H114,H119,H131,H150)</f>
        <v>586356.89999999991</v>
      </c>
      <c r="I113" s="34">
        <f>SUM(I114,I119,I131,I150)</f>
        <v>558834</v>
      </c>
    </row>
    <row r="114" spans="5:9" ht="38.25" customHeight="1">
      <c r="E114" s="21" t="s">
        <v>219</v>
      </c>
      <c r="F114" s="27" t="s">
        <v>193</v>
      </c>
      <c r="G114" s="56">
        <f>SUM(G115,G117)</f>
        <v>114811.4</v>
      </c>
      <c r="H114" s="56">
        <f>SUM(H115,H117)</f>
        <v>105892.7</v>
      </c>
      <c r="I114" s="56">
        <f>SUM(I115,I117)</f>
        <v>101478.39999999999</v>
      </c>
    </row>
    <row r="115" spans="5:9" ht="23.25" customHeight="1">
      <c r="E115" s="21" t="s">
        <v>220</v>
      </c>
      <c r="F115" s="22" t="s">
        <v>79</v>
      </c>
      <c r="G115" s="34">
        <f>SUM(G116:G116)</f>
        <v>84811.4</v>
      </c>
      <c r="H115" s="34">
        <f>SUM(H116:H116)</f>
        <v>69827.899999999994</v>
      </c>
      <c r="I115" s="34">
        <f>SUM(I116:I116)</f>
        <v>75078.399999999994</v>
      </c>
    </row>
    <row r="116" spans="5:9" ht="36" customHeight="1">
      <c r="E116" s="21" t="s">
        <v>221</v>
      </c>
      <c r="F116" s="26" t="s">
        <v>194</v>
      </c>
      <c r="G116" s="23">
        <v>84811.4</v>
      </c>
      <c r="H116" s="23">
        <v>69827.899999999994</v>
      </c>
      <c r="I116" s="23">
        <v>75078.399999999994</v>
      </c>
    </row>
    <row r="117" spans="5:9" ht="39" customHeight="1">
      <c r="E117" s="21" t="s">
        <v>222</v>
      </c>
      <c r="F117" s="26" t="s">
        <v>44</v>
      </c>
      <c r="G117" s="23">
        <f>SUM(G118)</f>
        <v>30000</v>
      </c>
      <c r="H117" s="23">
        <f>SUM(H118)</f>
        <v>36064.800000000003</v>
      </c>
      <c r="I117" s="23">
        <f>SUM(I118)</f>
        <v>26400</v>
      </c>
    </row>
    <row r="118" spans="5:9" ht="56.25" customHeight="1">
      <c r="E118" s="21" t="s">
        <v>223</v>
      </c>
      <c r="F118" s="26" t="s">
        <v>43</v>
      </c>
      <c r="G118" s="23">
        <v>30000</v>
      </c>
      <c r="H118" s="23">
        <v>36064.800000000003</v>
      </c>
      <c r="I118" s="23">
        <v>26400</v>
      </c>
    </row>
    <row r="119" spans="5:9" ht="51.6" customHeight="1">
      <c r="E119" s="21" t="s">
        <v>224</v>
      </c>
      <c r="F119" s="27" t="s">
        <v>192</v>
      </c>
      <c r="G119" s="56">
        <f>SUM(G120:G129)</f>
        <v>335449.10000000003</v>
      </c>
      <c r="H119" s="56">
        <f t="shared" ref="H119:I119" si="22">SUM(H120:H129)</f>
        <v>75497</v>
      </c>
      <c r="I119" s="56">
        <f t="shared" si="22"/>
        <v>23050.199999999997</v>
      </c>
    </row>
    <row r="120" spans="5:9" ht="54" hidden="1" customHeight="1">
      <c r="E120" s="21" t="s">
        <v>296</v>
      </c>
      <c r="F120" s="26" t="s">
        <v>295</v>
      </c>
      <c r="G120" s="34"/>
      <c r="H120" s="34">
        <v>0</v>
      </c>
      <c r="I120" s="34">
        <v>0</v>
      </c>
    </row>
    <row r="121" spans="5:9" ht="162" customHeight="1">
      <c r="E121" s="21" t="s">
        <v>294</v>
      </c>
      <c r="F121" s="24" t="s">
        <v>293</v>
      </c>
      <c r="G121" s="23">
        <v>77611.7</v>
      </c>
      <c r="H121" s="23">
        <v>16040.4</v>
      </c>
      <c r="I121" s="23">
        <v>0</v>
      </c>
    </row>
    <row r="122" spans="5:9" ht="127.15" customHeight="1">
      <c r="E122" s="21" t="s">
        <v>298</v>
      </c>
      <c r="F122" s="24" t="s">
        <v>297</v>
      </c>
      <c r="G122" s="23">
        <v>185165.6</v>
      </c>
      <c r="H122" s="23">
        <v>38269.199999999997</v>
      </c>
      <c r="I122" s="23"/>
    </row>
    <row r="123" spans="5:9" ht="76.900000000000006" hidden="1" customHeight="1">
      <c r="E123" s="21" t="s">
        <v>300</v>
      </c>
      <c r="F123" s="24" t="s">
        <v>299</v>
      </c>
      <c r="G123" s="23"/>
      <c r="H123" s="23">
        <v>0</v>
      </c>
      <c r="I123" s="23">
        <v>0</v>
      </c>
    </row>
    <row r="124" spans="5:9" ht="89.45" customHeight="1">
      <c r="E124" s="21" t="s">
        <v>302</v>
      </c>
      <c r="F124" s="24" t="s">
        <v>301</v>
      </c>
      <c r="G124" s="23">
        <v>2259.1999999999998</v>
      </c>
      <c r="H124" s="23">
        <v>0</v>
      </c>
      <c r="I124" s="23">
        <v>2221.1</v>
      </c>
    </row>
    <row r="125" spans="5:9" ht="56.45" customHeight="1">
      <c r="E125" s="21" t="s">
        <v>304</v>
      </c>
      <c r="F125" s="24" t="s">
        <v>303</v>
      </c>
      <c r="G125" s="23">
        <v>10954.3</v>
      </c>
      <c r="H125" s="23"/>
      <c r="I125" s="23"/>
    </row>
    <row r="126" spans="5:9" ht="56.45" hidden="1" customHeight="1">
      <c r="E126" s="21" t="s">
        <v>306</v>
      </c>
      <c r="F126" s="24" t="s">
        <v>305</v>
      </c>
      <c r="G126" s="23"/>
      <c r="H126" s="23"/>
      <c r="I126" s="23"/>
    </row>
    <row r="127" spans="5:9" ht="56.45" customHeight="1">
      <c r="E127" s="21" t="s">
        <v>315</v>
      </c>
      <c r="F127" s="24" t="s">
        <v>316</v>
      </c>
      <c r="G127" s="23">
        <v>16730.900000000001</v>
      </c>
      <c r="H127" s="23">
        <v>15000</v>
      </c>
      <c r="I127" s="23">
        <v>15000</v>
      </c>
    </row>
    <row r="128" spans="5:9" ht="56.45" customHeight="1">
      <c r="E128" s="21" t="s">
        <v>313</v>
      </c>
      <c r="F128" s="24" t="s">
        <v>295</v>
      </c>
      <c r="G128" s="23">
        <v>13063</v>
      </c>
      <c r="H128" s="23"/>
      <c r="I128" s="23"/>
    </row>
    <row r="129" spans="5:9" ht="29.45" customHeight="1">
      <c r="E129" s="21" t="s">
        <v>314</v>
      </c>
      <c r="F129" s="22" t="s">
        <v>148</v>
      </c>
      <c r="G129" s="34">
        <f>SUM(G130)</f>
        <v>29664.400000000005</v>
      </c>
      <c r="H129" s="34">
        <f>SUM(H130)</f>
        <v>6187.4000000000005</v>
      </c>
      <c r="I129" s="34">
        <f>SUM(I130)</f>
        <v>5829.0999999999995</v>
      </c>
    </row>
    <row r="130" spans="5:9" ht="37.5">
      <c r="E130" s="57" t="s">
        <v>225</v>
      </c>
      <c r="F130" s="60" t="s">
        <v>149</v>
      </c>
      <c r="G130" s="34">
        <f>33057.3-5392.8-0.1+2000</f>
        <v>29664.400000000005</v>
      </c>
      <c r="H130" s="34">
        <f>11565.2-5377.8</f>
        <v>6187.4000000000005</v>
      </c>
      <c r="I130" s="34">
        <f>11206.9-5377.8</f>
        <v>5829.0999999999995</v>
      </c>
    </row>
    <row r="131" spans="5:9" ht="42.75" customHeight="1">
      <c r="E131" s="21" t="s">
        <v>226</v>
      </c>
      <c r="F131" s="27" t="s">
        <v>191</v>
      </c>
      <c r="G131" s="56">
        <f>SUM(G132,G134,G136,G138,G140,G142,G144,G146,G148)</f>
        <v>373463.8</v>
      </c>
      <c r="H131" s="56">
        <f t="shared" ref="H131:I131" si="23">SUM(H132,H134,H136,H138,H140,H142,H144,H146,H148)</f>
        <v>403244.5</v>
      </c>
      <c r="I131" s="56">
        <f t="shared" si="23"/>
        <v>432589.80000000005</v>
      </c>
    </row>
    <row r="132" spans="5:9" ht="42.75" customHeight="1">
      <c r="E132" s="21" t="s">
        <v>227</v>
      </c>
      <c r="F132" s="26" t="s">
        <v>150</v>
      </c>
      <c r="G132" s="23">
        <f>SUM(G133)</f>
        <v>34602.799999999996</v>
      </c>
      <c r="H132" s="23">
        <f>SUM(H133)</f>
        <v>35568.199999999997</v>
      </c>
      <c r="I132" s="23">
        <f>SUM(I133)</f>
        <v>36599.1</v>
      </c>
    </row>
    <row r="133" spans="5:9" ht="53.45" customHeight="1">
      <c r="E133" s="21" t="s">
        <v>228</v>
      </c>
      <c r="F133" s="26" t="s">
        <v>151</v>
      </c>
      <c r="G133" s="23">
        <f>34612.1-9.3</f>
        <v>34602.799999999996</v>
      </c>
      <c r="H133" s="23">
        <f>35577.6-9.4</f>
        <v>35568.199999999997</v>
      </c>
      <c r="I133" s="23">
        <f>36608.5-9.4</f>
        <v>36599.1</v>
      </c>
    </row>
    <row r="134" spans="5:9" ht="38.450000000000003" customHeight="1">
      <c r="E134" s="57" t="s">
        <v>229</v>
      </c>
      <c r="F134" s="58" t="s">
        <v>198</v>
      </c>
      <c r="G134" s="23">
        <f>SUM(G135)</f>
        <v>4418</v>
      </c>
      <c r="H134" s="23">
        <f t="shared" ref="H134:I134" si="24">SUM(H135)</f>
        <v>4376.3</v>
      </c>
      <c r="I134" s="23">
        <f t="shared" si="24"/>
        <v>4351.3</v>
      </c>
    </row>
    <row r="135" spans="5:9" ht="106.9" customHeight="1">
      <c r="E135" s="57" t="s">
        <v>230</v>
      </c>
      <c r="F135" s="58" t="s">
        <v>199</v>
      </c>
      <c r="G135" s="23">
        <v>4418</v>
      </c>
      <c r="H135" s="23">
        <v>4376.3</v>
      </c>
      <c r="I135" s="23">
        <v>4351.3</v>
      </c>
    </row>
    <row r="136" spans="5:9" ht="53.45" customHeight="1">
      <c r="E136" s="57" t="s">
        <v>231</v>
      </c>
      <c r="F136" s="58" t="s">
        <v>81</v>
      </c>
      <c r="G136" s="23">
        <f>SUM(G137)</f>
        <v>421</v>
      </c>
      <c r="H136" s="23">
        <f t="shared" ref="H136:I136" si="25">SUM(H137)</f>
        <v>430.2</v>
      </c>
      <c r="I136" s="23">
        <f t="shared" si="25"/>
        <v>459.3</v>
      </c>
    </row>
    <row r="137" spans="5:9" ht="57" customHeight="1">
      <c r="E137" s="57" t="s">
        <v>232</v>
      </c>
      <c r="F137" s="58" t="s">
        <v>200</v>
      </c>
      <c r="G137" s="23">
        <v>421</v>
      </c>
      <c r="H137" s="23">
        <v>430.2</v>
      </c>
      <c r="I137" s="23">
        <v>459.3</v>
      </c>
    </row>
    <row r="138" spans="5:9" ht="72.599999999999994" customHeight="1">
      <c r="E138" s="57" t="s">
        <v>233</v>
      </c>
      <c r="F138" s="58" t="s">
        <v>201</v>
      </c>
      <c r="G138" s="23">
        <f>SUM(G139)</f>
        <v>16</v>
      </c>
      <c r="H138" s="23">
        <f t="shared" ref="H138:I138" si="26">SUM(H139)</f>
        <v>17.100000000000001</v>
      </c>
      <c r="I138" s="23">
        <f t="shared" si="26"/>
        <v>90.1</v>
      </c>
    </row>
    <row r="139" spans="5:9" ht="91.15" customHeight="1">
      <c r="E139" s="57" t="s">
        <v>234</v>
      </c>
      <c r="F139" s="58" t="s">
        <v>202</v>
      </c>
      <c r="G139" s="23">
        <v>16</v>
      </c>
      <c r="H139" s="23">
        <v>17.100000000000001</v>
      </c>
      <c r="I139" s="23">
        <v>90.1</v>
      </c>
    </row>
    <row r="140" spans="5:9" ht="143.44999999999999" hidden="1" customHeight="1">
      <c r="E140" s="57" t="s">
        <v>235</v>
      </c>
      <c r="F140" s="58" t="s">
        <v>203</v>
      </c>
      <c r="G140" s="23">
        <v>0</v>
      </c>
      <c r="H140" s="23">
        <f t="shared" ref="H140:I140" si="27">SUM(H141)</f>
        <v>0</v>
      </c>
      <c r="I140" s="23">
        <f t="shared" si="27"/>
        <v>0</v>
      </c>
    </row>
    <row r="141" spans="5:9" ht="144" hidden="1" customHeight="1">
      <c r="E141" s="57" t="s">
        <v>236</v>
      </c>
      <c r="F141" s="58" t="s">
        <v>204</v>
      </c>
      <c r="G141" s="23"/>
      <c r="H141" s="23">
        <v>0</v>
      </c>
      <c r="I141" s="23">
        <v>0</v>
      </c>
    </row>
    <row r="142" spans="5:9" ht="93" hidden="1" customHeight="1">
      <c r="E142" s="57" t="s">
        <v>237</v>
      </c>
      <c r="F142" s="58" t="s">
        <v>205</v>
      </c>
      <c r="G142" s="23">
        <f>SUM(G143)</f>
        <v>0</v>
      </c>
      <c r="H142" s="23">
        <f t="shared" ref="H142" si="28">SUM(H143)</f>
        <v>0</v>
      </c>
      <c r="I142" s="23"/>
    </row>
    <row r="143" spans="5:9" ht="87.6" hidden="1" customHeight="1">
      <c r="E143" s="57" t="s">
        <v>238</v>
      </c>
      <c r="F143" s="58" t="s">
        <v>206</v>
      </c>
      <c r="G143" s="23">
        <v>0</v>
      </c>
      <c r="H143" s="23">
        <v>0</v>
      </c>
      <c r="I143" s="23"/>
    </row>
    <row r="144" spans="5:9" ht="91.9" customHeight="1">
      <c r="E144" s="57" t="s">
        <v>239</v>
      </c>
      <c r="F144" s="58" t="s">
        <v>207</v>
      </c>
      <c r="G144" s="23">
        <f>SUM(G145)</f>
        <v>0</v>
      </c>
      <c r="H144" s="23">
        <f t="shared" ref="H144:I144" si="29">SUM(H145)</f>
        <v>798</v>
      </c>
      <c r="I144" s="23">
        <f t="shared" si="29"/>
        <v>0</v>
      </c>
    </row>
    <row r="145" spans="5:9" ht="109.15" customHeight="1">
      <c r="E145" s="57" t="s">
        <v>240</v>
      </c>
      <c r="F145" s="58" t="s">
        <v>208</v>
      </c>
      <c r="G145" s="23">
        <v>0</v>
      </c>
      <c r="H145" s="23">
        <v>798</v>
      </c>
      <c r="I145" s="23">
        <v>0</v>
      </c>
    </row>
    <row r="146" spans="5:9" ht="37.5">
      <c r="E146" s="57" t="s">
        <v>241</v>
      </c>
      <c r="F146" s="58" t="s">
        <v>80</v>
      </c>
      <c r="G146" s="34">
        <f>SUM(G147:G147)</f>
        <v>2920.4</v>
      </c>
      <c r="H146" s="34">
        <f>SUM(H147:H147)</f>
        <v>1836.6</v>
      </c>
      <c r="I146" s="34">
        <f>SUM(I147:I147)</f>
        <v>1892.8</v>
      </c>
    </row>
    <row r="147" spans="5:9" ht="56.25">
      <c r="E147" s="57" t="s">
        <v>242</v>
      </c>
      <c r="F147" s="58" t="s">
        <v>209</v>
      </c>
      <c r="G147" s="23">
        <v>2920.4</v>
      </c>
      <c r="H147" s="23">
        <v>1836.6</v>
      </c>
      <c r="I147" s="23">
        <v>1892.8</v>
      </c>
    </row>
    <row r="148" spans="5:9" ht="27.75" customHeight="1">
      <c r="E148" s="57" t="s">
        <v>243</v>
      </c>
      <c r="F148" s="60" t="s">
        <v>152</v>
      </c>
      <c r="G148" s="23">
        <f>SUM(G149)</f>
        <v>331085.59999999998</v>
      </c>
      <c r="H148" s="23">
        <f>SUM(H149)</f>
        <v>360218.1</v>
      </c>
      <c r="I148" s="23">
        <f>SUM(I149)</f>
        <v>389197.2</v>
      </c>
    </row>
    <row r="149" spans="5:9" ht="35.450000000000003" customHeight="1">
      <c r="E149" s="57" t="s">
        <v>244</v>
      </c>
      <c r="F149" s="59" t="s">
        <v>210</v>
      </c>
      <c r="G149" s="23">
        <v>331085.59999999998</v>
      </c>
      <c r="H149" s="23">
        <v>360218.1</v>
      </c>
      <c r="I149" s="23">
        <v>389197.2</v>
      </c>
    </row>
    <row r="150" spans="5:9" ht="16.899999999999999" customHeight="1">
      <c r="E150" s="18" t="s">
        <v>311</v>
      </c>
      <c r="F150" s="27" t="s">
        <v>153</v>
      </c>
      <c r="G150" s="56">
        <f>SUM(G152:G153)</f>
        <v>6217.2</v>
      </c>
      <c r="H150" s="56">
        <f t="shared" ref="H150:I150" si="30">SUM(H151)</f>
        <v>1722.7</v>
      </c>
      <c r="I150" s="56">
        <f t="shared" si="30"/>
        <v>1715.6</v>
      </c>
    </row>
    <row r="151" spans="5:9" ht="37.9" hidden="1" customHeight="1">
      <c r="E151" s="57" t="s">
        <v>245</v>
      </c>
      <c r="F151" s="59" t="s">
        <v>211</v>
      </c>
      <c r="G151" s="23">
        <f>SUM(G153)</f>
        <v>1708.7</v>
      </c>
      <c r="H151" s="23">
        <f>SUM(H153)</f>
        <v>1722.7</v>
      </c>
      <c r="I151" s="23">
        <f>SUM(I153)</f>
        <v>1715.6</v>
      </c>
    </row>
    <row r="152" spans="5:9" ht="88.9" customHeight="1">
      <c r="E152" s="21" t="s">
        <v>312</v>
      </c>
      <c r="F152" s="58" t="s">
        <v>307</v>
      </c>
      <c r="G152" s="23">
        <v>4508.5</v>
      </c>
      <c r="H152" s="23">
        <v>0</v>
      </c>
      <c r="I152" s="23">
        <v>0</v>
      </c>
    </row>
    <row r="153" spans="5:9" ht="34.15" customHeight="1">
      <c r="E153" s="57" t="s">
        <v>246</v>
      </c>
      <c r="F153" s="59" t="s">
        <v>66</v>
      </c>
      <c r="G153" s="23">
        <v>1708.7</v>
      </c>
      <c r="H153" s="23">
        <v>1722.7</v>
      </c>
      <c r="I153" s="23">
        <v>1715.6</v>
      </c>
    </row>
    <row r="154" spans="5:9" ht="21" hidden="1" customHeight="1">
      <c r="E154" s="21" t="s">
        <v>251</v>
      </c>
      <c r="F154" s="36" t="s">
        <v>249</v>
      </c>
      <c r="G154" s="23">
        <f>SUM(G155)</f>
        <v>0</v>
      </c>
      <c r="H154" s="23">
        <f>SUM(H155)</f>
        <v>0</v>
      </c>
      <c r="I154" s="23">
        <f>SUM(I155)</f>
        <v>0</v>
      </c>
    </row>
    <row r="155" spans="5:9" ht="20.45" hidden="1" customHeight="1">
      <c r="E155" s="21" t="s">
        <v>252</v>
      </c>
      <c r="F155" s="22" t="s">
        <v>250</v>
      </c>
      <c r="G155" s="23">
        <f>SUM(G156:G157)</f>
        <v>0</v>
      </c>
      <c r="H155" s="23">
        <f t="shared" ref="H155:I155" si="31">SUM(H156:H157)</f>
        <v>0</v>
      </c>
      <c r="I155" s="23">
        <f t="shared" si="31"/>
        <v>0</v>
      </c>
    </row>
    <row r="156" spans="5:9" ht="23.45" hidden="1" customHeight="1">
      <c r="E156" s="21" t="s">
        <v>253</v>
      </c>
      <c r="F156" s="22"/>
      <c r="G156" s="23"/>
      <c r="H156" s="23"/>
      <c r="I156" s="23"/>
    </row>
    <row r="157" spans="5:9" ht="22.9" hidden="1" customHeight="1">
      <c r="E157" s="21" t="s">
        <v>254</v>
      </c>
      <c r="F157" s="22"/>
      <c r="G157" s="23"/>
      <c r="H157" s="23"/>
      <c r="I157" s="23"/>
    </row>
    <row r="158" spans="5:9" ht="18.75">
      <c r="E158" s="21" t="s">
        <v>67</v>
      </c>
      <c r="F158" s="37" t="s">
        <v>159</v>
      </c>
      <c r="G158" s="20">
        <f>SUM(G159)</f>
        <v>800.2</v>
      </c>
      <c r="H158" s="20">
        <f t="shared" ref="H158:I158" si="32">SUM(H159)</f>
        <v>0</v>
      </c>
      <c r="I158" s="20">
        <f t="shared" si="32"/>
        <v>0</v>
      </c>
    </row>
    <row r="159" spans="5:9" ht="37.5">
      <c r="E159" s="21" t="s">
        <v>247</v>
      </c>
      <c r="F159" s="37" t="s">
        <v>68</v>
      </c>
      <c r="G159" s="23">
        <f>SUM(G160:G161)</f>
        <v>800.2</v>
      </c>
      <c r="H159" s="23">
        <f>SUM(H160:H161)</f>
        <v>0</v>
      </c>
      <c r="I159" s="23">
        <f>SUM(I160:I161)</f>
        <v>0</v>
      </c>
    </row>
    <row r="160" spans="5:9" ht="72.599999999999994" hidden="1" customHeight="1">
      <c r="E160" s="21" t="s">
        <v>255</v>
      </c>
      <c r="F160" s="37" t="s">
        <v>160</v>
      </c>
      <c r="G160" s="25"/>
      <c r="H160" s="25">
        <v>0</v>
      </c>
      <c r="I160" s="25">
        <v>0</v>
      </c>
    </row>
    <row r="161" spans="5:19" ht="37.5">
      <c r="E161" s="21" t="s">
        <v>248</v>
      </c>
      <c r="F161" s="37" t="s">
        <v>68</v>
      </c>
      <c r="G161" s="25">
        <v>800.2</v>
      </c>
      <c r="H161" s="25">
        <v>0</v>
      </c>
      <c r="I161" s="25">
        <v>0</v>
      </c>
    </row>
    <row r="162" spans="5:19" ht="0.6" customHeight="1">
      <c r="E162" s="61" t="s">
        <v>212</v>
      </c>
      <c r="F162" s="62" t="s">
        <v>213</v>
      </c>
      <c r="G162" s="25"/>
      <c r="H162" s="25">
        <v>0</v>
      </c>
      <c r="I162" s="25">
        <v>0</v>
      </c>
    </row>
    <row r="163" spans="5:19" ht="18.75" hidden="1">
      <c r="E163" s="21"/>
      <c r="F163" s="37"/>
      <c r="G163" s="25"/>
      <c r="H163" s="25"/>
      <c r="I163" s="25"/>
    </row>
    <row r="164" spans="5:19" ht="76.900000000000006" hidden="1" customHeight="1">
      <c r="E164" s="61" t="s">
        <v>69</v>
      </c>
      <c r="F164" s="62" t="s">
        <v>214</v>
      </c>
      <c r="G164" s="23"/>
      <c r="H164" s="23">
        <f>SUM(H165)</f>
        <v>0</v>
      </c>
      <c r="I164" s="23">
        <f>SUM(I165)</f>
        <v>0</v>
      </c>
    </row>
    <row r="165" spans="5:19" ht="18.75" hidden="1" customHeight="1">
      <c r="E165" s="21" t="s">
        <v>71</v>
      </c>
      <c r="F165" s="35" t="s">
        <v>70</v>
      </c>
      <c r="G165" s="23"/>
      <c r="H165" s="23"/>
      <c r="I165" s="23"/>
    </row>
    <row r="166" spans="5:19" ht="18" customHeight="1" thickBot="1">
      <c r="E166" s="38"/>
      <c r="F166" s="39"/>
      <c r="G166" s="40"/>
      <c r="H166" s="40"/>
      <c r="I166" s="40"/>
    </row>
    <row r="167" spans="5:19" ht="19.5" thickBot="1">
      <c r="E167" s="41"/>
      <c r="F167" s="42" t="s">
        <v>145</v>
      </c>
      <c r="G167" s="43">
        <f>+G11+G112</f>
        <v>1134048.2999999998</v>
      </c>
      <c r="H167" s="43">
        <f>+H11+H112</f>
        <v>881432.79999999993</v>
      </c>
      <c r="I167" s="44">
        <f>+I11+I112</f>
        <v>875371.3</v>
      </c>
      <c r="K167" s="69" t="s">
        <v>101</v>
      </c>
      <c r="L167" s="69"/>
      <c r="M167" s="69"/>
      <c r="N167" s="69" t="s">
        <v>120</v>
      </c>
      <c r="O167" s="69"/>
      <c r="P167" s="69"/>
      <c r="Q167" s="69" t="s">
        <v>161</v>
      </c>
      <c r="R167" s="69"/>
      <c r="S167" s="69"/>
    </row>
    <row r="168" spans="5:19" ht="6.75" customHeight="1">
      <c r="E168" s="45"/>
      <c r="F168" s="46"/>
      <c r="G168" s="47"/>
      <c r="H168" s="47"/>
      <c r="I168" s="48"/>
    </row>
    <row r="169" spans="5:19" ht="18.75">
      <c r="E169" s="9"/>
      <c r="F169" s="9"/>
      <c r="G169" s="9"/>
      <c r="H169" s="9"/>
      <c r="I169" s="9"/>
    </row>
    <row r="170" spans="5:19" ht="18.75">
      <c r="E170" s="9"/>
      <c r="F170" s="9"/>
      <c r="G170" s="9"/>
      <c r="H170" s="9"/>
      <c r="I170" s="9"/>
    </row>
    <row r="171" spans="5:19" ht="18.75">
      <c r="E171" s="9"/>
      <c r="F171" s="49"/>
      <c r="G171" s="49"/>
      <c r="H171" s="9"/>
      <c r="I171" s="9"/>
    </row>
    <row r="172" spans="5:19" ht="18.75">
      <c r="E172" s="9"/>
      <c r="F172" s="9"/>
      <c r="G172" s="9"/>
      <c r="H172" s="9"/>
      <c r="I172" s="9"/>
    </row>
    <row r="173" spans="5:19" ht="18.75">
      <c r="E173" s="9"/>
      <c r="F173" s="9"/>
      <c r="G173" s="9"/>
      <c r="H173" s="9"/>
      <c r="I173" s="9"/>
    </row>
    <row r="174" spans="5:19" ht="18.75">
      <c r="E174" s="50" t="s">
        <v>215</v>
      </c>
      <c r="F174" s="9"/>
      <c r="G174" s="9"/>
      <c r="H174" s="70" t="s">
        <v>216</v>
      </c>
      <c r="I174" s="70"/>
    </row>
    <row r="175" spans="5:19" ht="18.75">
      <c r="E175" s="50"/>
      <c r="F175" s="9"/>
      <c r="G175" s="9"/>
      <c r="H175" s="70"/>
      <c r="I175" s="70"/>
    </row>
  </sheetData>
  <mergeCells count="10">
    <mergeCell ref="N167:P167"/>
    <mergeCell ref="Q167:S167"/>
    <mergeCell ref="H174:I174"/>
    <mergeCell ref="H175:I175"/>
    <mergeCell ref="G1:I1"/>
    <mergeCell ref="G2:I2"/>
    <mergeCell ref="G3:I3"/>
    <mergeCell ref="G4:I4"/>
    <mergeCell ref="E6:I6"/>
    <mergeCell ref="K167:M167"/>
  </mergeCells>
  <pageMargins left="1.1811023622047245" right="0.39370078740157483" top="0.78740157480314965" bottom="0.78740157480314965" header="0.51181102362204722" footer="0.51181102362204722"/>
  <pageSetup paperSize="9" scale="60" firstPageNumber="2" orientation="portrait" r:id="rId1"/>
  <headerFooter scaleWithDoc="0" alignWithMargins="0">
    <oddHeader>&amp;C&amp;P</oddHeader>
  </headerFooter>
  <rowBreaks count="7" manualBreakCount="7">
    <brk id="30" max="8" man="1"/>
    <brk id="42" max="8" man="1"/>
    <brk id="65" max="8" man="1"/>
    <brk id="86" max="8" man="1"/>
    <brk id="101" max="8" man="1"/>
    <brk id="122" max="8" man="1"/>
    <brk id="14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 2 му-чтению</vt:lpstr>
      <vt:lpstr>'ко 2 му-чтению'!Заголовки_для_печати</vt:lpstr>
      <vt:lpstr>'ко 2 му-чтению'!Область_печати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532_Lihotina</dc:creator>
  <cp:lastModifiedBy>Chernyshova</cp:lastModifiedBy>
  <cp:lastPrinted>2019-12-09T05:47:26Z</cp:lastPrinted>
  <dcterms:created xsi:type="dcterms:W3CDTF">2008-09-15T07:41:17Z</dcterms:created>
  <dcterms:modified xsi:type="dcterms:W3CDTF">2019-12-14T12:17:22Z</dcterms:modified>
</cp:coreProperties>
</file>