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227"/>
  <workbookPr defaultThemeVersion="124226"/>
  <mc:AlternateContent xmlns:mc="http://schemas.openxmlformats.org/markup-compatibility/2006">
    <mc:Choice Requires="x15">
      <x15ac:absPath xmlns:x15ac="http://schemas.microsoft.com/office/spreadsheetml/2010/11/ac" url="D:\СП и СД-СОБРАНИЯ\Собрание представителей\7 созыв\на 26.12.24\27-140\"/>
    </mc:Choice>
  </mc:AlternateContent>
  <xr:revisionPtr revIDLastSave="0" documentId="13_ncr:1_{17EFAB5F-3A45-4B10-AF02-D4AF6CE8A244}" xr6:coauthVersionLast="47" xr6:coauthVersionMax="47" xr10:uidLastSave="{00000000-0000-0000-0000-000000000000}"/>
  <bookViews>
    <workbookView xWindow="-120" yWindow="-120" windowWidth="21840" windowHeight="13140" xr2:uid="{00000000-000D-0000-FFFF-FFFF00000000}"/>
  </bookViews>
  <sheets>
    <sheet name="Приложение 1" sheetId="2" r:id="rId1"/>
  </sheets>
  <definedNames>
    <definedName name="_xlnm.Print_Titles" localSheetId="0">'Приложение 1'!$14:$15</definedName>
    <definedName name="_xlnm.Print_Area" localSheetId="0">'Приложение 1'!$A$1:$E$228</definedName>
  </definedNames>
  <calcPr calcId="181029"/>
</workbook>
</file>

<file path=xl/calcChain.xml><?xml version="1.0" encoding="utf-8"?>
<calcChain xmlns="http://schemas.openxmlformats.org/spreadsheetml/2006/main">
  <c r="C82" i="2" l="1"/>
  <c r="C99" i="2"/>
  <c r="E202" i="2"/>
  <c r="D202" i="2"/>
  <c r="C202" i="2"/>
  <c r="C147" i="2"/>
  <c r="E145" i="2"/>
  <c r="D145" i="2"/>
  <c r="C145" i="2"/>
  <c r="E133" i="2"/>
  <c r="D133" i="2"/>
  <c r="C133" i="2"/>
  <c r="E87" i="2"/>
  <c r="D87" i="2"/>
  <c r="C87" i="2"/>
  <c r="E128" i="2"/>
  <c r="E127" i="2" s="1"/>
  <c r="D128" i="2"/>
  <c r="D127" i="2" s="1"/>
  <c r="C128" i="2"/>
  <c r="E125" i="2"/>
  <c r="E122" i="2" s="1"/>
  <c r="D125" i="2"/>
  <c r="C125" i="2"/>
  <c r="E123" i="2"/>
  <c r="D123" i="2"/>
  <c r="C123" i="2"/>
  <c r="E42" i="2"/>
  <c r="D42" i="2"/>
  <c r="C42" i="2"/>
  <c r="E179" i="2"/>
  <c r="D179" i="2"/>
  <c r="E204" i="2"/>
  <c r="D204" i="2"/>
  <c r="C204" i="2"/>
  <c r="E176" i="2"/>
  <c r="D176" i="2"/>
  <c r="C176" i="2"/>
  <c r="D122" i="2" l="1"/>
  <c r="C122" i="2"/>
  <c r="E18" i="2"/>
  <c r="E17" i="2" s="1"/>
  <c r="D18" i="2"/>
  <c r="C18" i="2"/>
  <c r="C17" i="2" s="1"/>
  <c r="E174" i="2"/>
  <c r="D174" i="2"/>
  <c r="C174" i="2"/>
  <c r="E168" i="2"/>
  <c r="D168" i="2"/>
  <c r="C168" i="2"/>
  <c r="E166" i="2"/>
  <c r="D166" i="2"/>
  <c r="C166" i="2"/>
  <c r="E114" i="2"/>
  <c r="D114" i="2"/>
  <c r="C114" i="2"/>
  <c r="E200" i="2"/>
  <c r="D200" i="2"/>
  <c r="C200" i="2"/>
  <c r="E170" i="2"/>
  <c r="D170" i="2"/>
  <c r="C170" i="2"/>
  <c r="E162" i="2"/>
  <c r="D162" i="2"/>
  <c r="C162" i="2"/>
  <c r="E208" i="2"/>
  <c r="D208" i="2"/>
  <c r="C208" i="2"/>
  <c r="E206" i="2"/>
  <c r="D206" i="2"/>
  <c r="C206" i="2"/>
  <c r="C189" i="2"/>
  <c r="E156" i="2"/>
  <c r="D156" i="2"/>
  <c r="C156" i="2"/>
  <c r="E147" i="2"/>
  <c r="D147" i="2"/>
  <c r="E136" i="2"/>
  <c r="E135" i="2" s="1"/>
  <c r="D136" i="2"/>
  <c r="D135" i="2" s="1"/>
  <c r="C136" i="2"/>
  <c r="C135" i="2" s="1"/>
  <c r="C131" i="2"/>
  <c r="C127" i="2" s="1"/>
  <c r="D131" i="2"/>
  <c r="E131" i="2"/>
  <c r="D17" i="2"/>
  <c r="E106" i="2"/>
  <c r="D106" i="2"/>
  <c r="C106" i="2"/>
  <c r="E172" i="2"/>
  <c r="D172" i="2"/>
  <c r="C172" i="2"/>
  <c r="E164" i="2"/>
  <c r="D164" i="2"/>
  <c r="C164" i="2"/>
  <c r="E160" i="2"/>
  <c r="D160" i="2"/>
  <c r="C160" i="2"/>
  <c r="E158" i="2"/>
  <c r="D158" i="2"/>
  <c r="C158" i="2"/>
  <c r="E154" i="2"/>
  <c r="D154" i="2"/>
  <c r="C154" i="2"/>
  <c r="E152" i="2"/>
  <c r="D152" i="2"/>
  <c r="C152" i="2"/>
  <c r="E150" i="2"/>
  <c r="D150" i="2"/>
  <c r="C150" i="2"/>
  <c r="C28" i="2"/>
  <c r="E120" i="2"/>
  <c r="D120" i="2"/>
  <c r="E118" i="2"/>
  <c r="D118" i="2"/>
  <c r="E116" i="2"/>
  <c r="D116" i="2"/>
  <c r="E112" i="2"/>
  <c r="D112" i="2"/>
  <c r="E110" i="2"/>
  <c r="D110" i="2"/>
  <c r="E108" i="2"/>
  <c r="D108" i="2"/>
  <c r="E103" i="2"/>
  <c r="D103" i="2"/>
  <c r="E99" i="2"/>
  <c r="D99" i="2"/>
  <c r="C116" i="2"/>
  <c r="C112" i="2"/>
  <c r="C110" i="2"/>
  <c r="C108" i="2"/>
  <c r="C103" i="2"/>
  <c r="E101" i="2"/>
  <c r="D101" i="2"/>
  <c r="E76" i="2"/>
  <c r="E73" i="2" s="1"/>
  <c r="E72" i="2" s="1"/>
  <c r="D76" i="2"/>
  <c r="C76" i="2"/>
  <c r="C73" i="2" s="1"/>
  <c r="C120" i="2"/>
  <c r="C118" i="2"/>
  <c r="C101" i="2"/>
  <c r="E34" i="2"/>
  <c r="D34" i="2"/>
  <c r="E32" i="2"/>
  <c r="D32" i="2"/>
  <c r="E30" i="2"/>
  <c r="D30" i="2"/>
  <c r="C30" i="2"/>
  <c r="E28" i="2"/>
  <c r="D28" i="2"/>
  <c r="C34" i="2"/>
  <c r="C32" i="2"/>
  <c r="E211" i="2"/>
  <c r="D211" i="2"/>
  <c r="C211" i="2"/>
  <c r="C199" i="2" l="1"/>
  <c r="E199" i="2"/>
  <c r="D199" i="2"/>
  <c r="D98" i="2"/>
  <c r="D97" i="2" s="1"/>
  <c r="C98" i="2"/>
  <c r="C97" i="2" s="1"/>
  <c r="E98" i="2"/>
  <c r="E97" i="2" s="1"/>
  <c r="D73" i="2"/>
  <c r="D72" i="2" s="1"/>
  <c r="E27" i="2"/>
  <c r="C27" i="2"/>
  <c r="D27" i="2"/>
  <c r="E193" i="2"/>
  <c r="D193" i="2"/>
  <c r="C193" i="2"/>
  <c r="D191" i="2"/>
  <c r="C191" i="2"/>
  <c r="E189" i="2"/>
  <c r="D189" i="2"/>
  <c r="E187" i="2"/>
  <c r="D187" i="2"/>
  <c r="C187" i="2"/>
  <c r="E185" i="2"/>
  <c r="D185" i="2"/>
  <c r="C185" i="2"/>
  <c r="E183" i="2"/>
  <c r="D183" i="2"/>
  <c r="C183" i="2"/>
  <c r="E181" i="2"/>
  <c r="D181" i="2"/>
  <c r="C181" i="2"/>
  <c r="C72" i="2" l="1"/>
  <c r="D94" i="2"/>
  <c r="D93" i="2" s="1"/>
  <c r="C94" i="2"/>
  <c r="C93" i="2" s="1"/>
  <c r="C38" i="2"/>
  <c r="E94" i="2"/>
  <c r="E93" i="2" s="1"/>
  <c r="E70" i="2"/>
  <c r="E69" i="2" s="1"/>
  <c r="D70" i="2"/>
  <c r="D69" i="2" s="1"/>
  <c r="C70" i="2"/>
  <c r="C69" i="2" s="1"/>
  <c r="E62" i="2"/>
  <c r="D62" i="2"/>
  <c r="C62" i="2"/>
  <c r="D59" i="2"/>
  <c r="E215" i="2"/>
  <c r="E214" i="2" s="1"/>
  <c r="D215" i="2"/>
  <c r="D214" i="2" s="1"/>
  <c r="C215" i="2"/>
  <c r="C214" i="2" s="1"/>
  <c r="E65" i="2"/>
  <c r="D65" i="2"/>
  <c r="C59" i="2"/>
  <c r="C65" i="2"/>
  <c r="E82" i="2"/>
  <c r="E81" i="2" s="1"/>
  <c r="E85" i="2"/>
  <c r="E84" i="2" s="1"/>
  <c r="D82" i="2"/>
  <c r="D81" i="2" s="1"/>
  <c r="D85" i="2"/>
  <c r="D84" i="2" s="1"/>
  <c r="C81" i="2"/>
  <c r="C85" i="2"/>
  <c r="C84" i="2" s="1"/>
  <c r="E56" i="2"/>
  <c r="D56" i="2"/>
  <c r="C56" i="2"/>
  <c r="E50" i="2"/>
  <c r="E49" i="2" s="1"/>
  <c r="D50" i="2"/>
  <c r="D49" i="2" s="1"/>
  <c r="C50" i="2"/>
  <c r="C49" i="2" s="1"/>
  <c r="E44" i="2"/>
  <c r="E46" i="2"/>
  <c r="E38" i="2"/>
  <c r="E40" i="2"/>
  <c r="D44" i="2"/>
  <c r="D46" i="2"/>
  <c r="D38" i="2"/>
  <c r="D40" i="2"/>
  <c r="C44" i="2"/>
  <c r="C46" i="2"/>
  <c r="C40" i="2"/>
  <c r="E195" i="2"/>
  <c r="E197" i="2"/>
  <c r="E180" i="2" s="1"/>
  <c r="D195" i="2"/>
  <c r="D197" i="2"/>
  <c r="D180" i="2" s="1"/>
  <c r="C195" i="2"/>
  <c r="C197" i="2"/>
  <c r="C180" i="2" s="1"/>
  <c r="E54" i="2"/>
  <c r="E59" i="2"/>
  <c r="E67" i="2"/>
  <c r="E91" i="2"/>
  <c r="E90" i="2" s="1"/>
  <c r="E141" i="2"/>
  <c r="E143" i="2"/>
  <c r="E178" i="2"/>
  <c r="E149" i="2" s="1"/>
  <c r="E210" i="2"/>
  <c r="E220" i="2"/>
  <c r="D54" i="2"/>
  <c r="D67" i="2"/>
  <c r="D91" i="2"/>
  <c r="D90" i="2" s="1"/>
  <c r="D141" i="2"/>
  <c r="D143" i="2"/>
  <c r="D178" i="2"/>
  <c r="D149" i="2" s="1"/>
  <c r="D210" i="2"/>
  <c r="D220" i="2"/>
  <c r="C54" i="2"/>
  <c r="C67" i="2"/>
  <c r="C91" i="2"/>
  <c r="C90" i="2" s="1"/>
  <c r="C141" i="2"/>
  <c r="C143" i="2"/>
  <c r="C178" i="2"/>
  <c r="C149" i="2" s="1"/>
  <c r="C210" i="2"/>
  <c r="C140" i="2" l="1"/>
  <c r="E53" i="2"/>
  <c r="C139" i="2"/>
  <c r="C138" i="2" s="1"/>
  <c r="D140" i="2"/>
  <c r="D139" i="2" s="1"/>
  <c r="D138" i="2" s="1"/>
  <c r="E140" i="2"/>
  <c r="E139" i="2" s="1"/>
  <c r="E138" i="2" s="1"/>
  <c r="E89" i="2"/>
  <c r="D53" i="2"/>
  <c r="E37" i="2"/>
  <c r="E36" i="2" s="1"/>
  <c r="C53" i="2"/>
  <c r="D37" i="2"/>
  <c r="D36" i="2" s="1"/>
  <c r="C89" i="2"/>
  <c r="D89" i="2"/>
  <c r="D61" i="2"/>
  <c r="D58" i="2" s="1"/>
  <c r="C61" i="2"/>
  <c r="C58" i="2" s="1"/>
  <c r="E61" i="2"/>
  <c r="E58" i="2" s="1"/>
  <c r="C37" i="2"/>
  <c r="C36" i="2" s="1"/>
  <c r="C26" i="2"/>
  <c r="E26" i="2"/>
  <c r="D26" i="2"/>
  <c r="D80" i="2"/>
  <c r="E80" i="2"/>
  <c r="C80" i="2"/>
  <c r="C16" i="2" l="1"/>
  <c r="C223" i="2" s="1"/>
  <c r="E16" i="2"/>
  <c r="E223" i="2" s="1"/>
  <c r="D16" i="2"/>
  <c r="D223" i="2" s="1"/>
</calcChain>
</file>

<file path=xl/sharedStrings.xml><?xml version="1.0" encoding="utf-8"?>
<sst xmlns="http://schemas.openxmlformats.org/spreadsheetml/2006/main" count="419" uniqueCount="413">
  <si>
    <t>000 1 01 02000 01 0000 110</t>
  </si>
  <si>
    <t>Налог на доходы физических лиц</t>
  </si>
  <si>
    <t>000 1 01 02010 01 0000 110</t>
  </si>
  <si>
    <t>000 1 01 02020 01 0000 110</t>
  </si>
  <si>
    <t>000 1 01 02040 01 0000 110</t>
  </si>
  <si>
    <t>000 1 03 00000 00 0000 000</t>
  </si>
  <si>
    <t>НАЛОГИ НА ТОВАРЫ (РАБОТЫ, УСЛУГИ), РЕАЛИЗУЕМЫЕ НА ТЕРРИТОРИИ РОССИЙСКОЙ ФЕДЕРАЦИИ</t>
  </si>
  <si>
    <t>000 1 03 02000 01 0000 110</t>
  </si>
  <si>
    <t>Акцизы по подакцизным товарам (продукции), производимым на территории Российской Федерации</t>
  </si>
  <si>
    <t>000 1 05 00000 00 0000 000</t>
  </si>
  <si>
    <t>НАЛОГИ НА СОВОКУПНЫЙ ДОХОД</t>
  </si>
  <si>
    <t>000 1 05 03000 01 0000 110</t>
  </si>
  <si>
    <t>Единый сельскохозяйственный налог</t>
  </si>
  <si>
    <t>000 1 06 00000 00 0000 000</t>
  </si>
  <si>
    <t>НАЛОГИ НА ИМУЩЕСТВО</t>
  </si>
  <si>
    <t>000 1 06 02000 02 0000 110</t>
  </si>
  <si>
    <t>Налог на имущество организаций</t>
  </si>
  <si>
    <t>000 1 06 02010 02 0000 110</t>
  </si>
  <si>
    <t>Налог на имущество организаций по имуществу, не входящему в Единую систему газоснабжения</t>
  </si>
  <si>
    <t>000 1 06 02020 02 0000 110</t>
  </si>
  <si>
    <t>Налог на имущество организаций по имуществу, входящему в Единую систему газоснабжения</t>
  </si>
  <si>
    <t>000 1 08 00000 00 0000 000</t>
  </si>
  <si>
    <t>ГОСУДАРСТВЕННАЯ ПОШЛИНА</t>
  </si>
  <si>
    <t>000 1 08 07000 01 0000 110</t>
  </si>
  <si>
    <t>Государственная пошлина за государственную регистрацию, а также за совершение прочих юридически значимых действий</t>
  </si>
  <si>
    <t>Дотации бюджетам муниципальных районов на поддержку мер по обеспечению сбалансированности бюджетов</t>
  </si>
  <si>
    <t>Дотации бюджетам на поддержку мер по обеспечению сбалансированности бюджетов</t>
  </si>
  <si>
    <t>000 1 11 00000 00 0000 000</t>
  </si>
  <si>
    <t>ДОХОДЫ ОТ ИСПОЛЬЗОВАНИЯ ИМУЩЕСТВА, НАХОДЯЩЕГОСЯ В ГОСУДАРСТВЕННОЙ И МУНИЦИПАЛЬНОЙ СОБСТВЕННОСТИ</t>
  </si>
  <si>
    <t>000 1 11 03000 00 0000 120</t>
  </si>
  <si>
    <t>Проценты, полученные от предоставления бюджетных кредитов внутри страны</t>
  </si>
  <si>
    <t>000 1 11 05000 00 0000 120</t>
  </si>
  <si>
    <t>000 1 11 05010 00 0000 120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</si>
  <si>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</si>
  <si>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000 1 11 05030 00 0000 120</t>
  </si>
  <si>
    <t>000 1 12 00000 00 0000 000</t>
  </si>
  <si>
    <t>ПЛАТЕЖИ ПРИ ПОЛЬЗОВАНИИ ПРИРОДНЫМИ РЕСУРСАМИ</t>
  </si>
  <si>
    <t>000 1 12 01000 01 0000 120</t>
  </si>
  <si>
    <t>Плата за негативное воздействие на окружающую среду</t>
  </si>
  <si>
    <t>000 1 13 00000 00 0000 000</t>
  </si>
  <si>
    <t>000 1 13 02000 00 0000 130</t>
  </si>
  <si>
    <t>000 1 14 00000 00 0000 000</t>
  </si>
  <si>
    <t>ДОХОДЫ ОТ ПРОДАЖИ МАТЕРИАЛЬНЫХ И НЕМАТЕРИАЛЬНЫХ АКТИВОВ</t>
  </si>
  <si>
    <t>000 1 14 02000 00 0000 000</t>
  </si>
  <si>
    <t>000 1 14 06000 00 0000 430</t>
  </si>
  <si>
    <t>000 1 14 06010 00 0000 430</t>
  </si>
  <si>
    <t>Налог, взимаемый в связи с применением патентной системы налогообложения</t>
  </si>
  <si>
    <t>Доходы от сдачи в аренду имущества, составляющего казну муниципальных районов (за исключением земельных участков)</t>
  </si>
  <si>
    <t>Прочие межбюджетные трансферты, передаваемые бюджетам муниципальных районов</t>
  </si>
  <si>
    <t>000 2 07 00000 00 0000 000</t>
  </si>
  <si>
    <t>Прочие безвозмездные поступления в бюджеты муниципальных районов</t>
  </si>
  <si>
    <t>000 2 19 00000 00 0000 000</t>
  </si>
  <si>
    <t>Возврат остатков субсидий,субвенций и иных межбюджетных трансфертов,имеющих целевое назначение,прошлых лет из бюджетов муниципальных районов</t>
  </si>
  <si>
    <t>000 2 19 05000 05 0000 151</t>
  </si>
  <si>
    <t>000 1 16 00000 00 0000 000</t>
  </si>
  <si>
    <t>ШТРАФЫ, САНКЦИИ, ВОЗМЕЩЕНИЕ УЩЕРБА</t>
  </si>
  <si>
    <t>000 1 05 01000 00 0000 110</t>
  </si>
  <si>
    <t>000 2 00 00000 00 0000 000</t>
  </si>
  <si>
    <t>БЕЗВОЗМЕЗДНЫЕ ПОСТУПЛЕНИЯ</t>
  </si>
  <si>
    <t>000 2 02 00000 00 0000 000</t>
  </si>
  <si>
    <t>БЕЗВОЗМЕЗДНЫЕ ПОСТУПЛЕНИЯ ОТ ДРУГИХ  БЮДЖЕТОВ БЮДЖЕТНОЙ СИСТЕМЫ РОССИЙСКОЙ ФЕДЕРАЦИИ</t>
  </si>
  <si>
    <t>Дотации на выравнивание бюджетной обеспеченности</t>
  </si>
  <si>
    <t>Субвенции бюджетам на осуществление первичного воинского учета на территориях, где отсутствуют военные комиссариаты</t>
  </si>
  <si>
    <t>Код бюджетной классификации</t>
  </si>
  <si>
    <t>000 1 05 01010 01 0000 110</t>
  </si>
  <si>
    <t>000 1 05 01020 01 0000 110</t>
  </si>
  <si>
    <t>000 1 08 03010 01 0000 110</t>
  </si>
  <si>
    <t>000 1 11 05035 05 0000 120</t>
  </si>
  <si>
    <t>000 1 01 02030 01 0000 110</t>
  </si>
  <si>
    <t>000 1 05 01011 01 0000 110</t>
  </si>
  <si>
    <t>000 1 05 01021 01 0000 110</t>
  </si>
  <si>
    <t>000 1 05 03010 01 0000 110</t>
  </si>
  <si>
    <t>000 1 08 03000 01 0000 110</t>
  </si>
  <si>
    <t>Государственная пошлина по делам, рассматриваемым в судах общей юрисдикции, мировыми судьями</t>
  </si>
  <si>
    <t>000 1 08 07150 01 0000 110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</si>
  <si>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</si>
  <si>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2016 год</t>
  </si>
  <si>
    <t>000 1 05 04000 02 0000 110</t>
  </si>
  <si>
    <t>000 1 05 04020 02 0000 110</t>
  </si>
  <si>
    <t>000 1 11 05070 00 0000 120</t>
  </si>
  <si>
    <t>Доходы от сдачи в аренду имущества, составляющего государственную (муниципальную) казну (за исключением земельных участков)</t>
  </si>
  <si>
    <t>000 1 11 05075 05 0000 120</t>
  </si>
  <si>
    <t>Доходы от оказания платных услуг (работ)</t>
  </si>
  <si>
    <t>000 1 13 01990 00 0000 130</t>
  </si>
  <si>
    <t>Прочие доходы от оказания платных услуг (работ)</t>
  </si>
  <si>
    <t>000 1 13 01995 05 0000 130</t>
  </si>
  <si>
    <t>000 1 13 02060 00 0000 130</t>
  </si>
  <si>
    <t>Доходы, поступающие в порядке возмещения расходов, понесенных в связи с эксплуатацией имущества</t>
  </si>
  <si>
    <t>000 1 13 02065 05 0000 130</t>
  </si>
  <si>
    <t>2017 год</t>
  </si>
  <si>
    <t>000 1 03 02230 01 0000 110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</si>
  <si>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</si>
  <si>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</si>
  <si>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</si>
  <si>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</si>
  <si>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</si>
  <si>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</si>
  <si>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</si>
  <si>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000 1 11 03050 05 0000 120</t>
  </si>
  <si>
    <t>Доходы от продажи земельных участков, находящихся в государственной и муниципальной собственности</t>
  </si>
  <si>
    <t>000 1 12 01010 01 0000 120</t>
  </si>
  <si>
    <t>000 1 12 01040 01 0000 120</t>
  </si>
  <si>
    <t>Плата за размещение отходов производства и потребления</t>
  </si>
  <si>
    <t>Доходы от компенсации затрат государства</t>
  </si>
  <si>
    <t>000 1 14 02050 05 0000 410</t>
  </si>
  <si>
    <t>000 1 14 02053 05 0000 410</t>
  </si>
  <si>
    <t>Доходы от продажи земельных участков, государственная собственность на которые не разграничена</t>
  </si>
  <si>
    <t>ВСЕГО ДОХОДОВ</t>
  </si>
  <si>
    <t>Наименование показателя</t>
  </si>
  <si>
    <t xml:space="preserve">Прочие субсидии </t>
  </si>
  <si>
    <t>Прочие субсидии бюджетам муниципальных районов</t>
  </si>
  <si>
    <t>Прочие субвенции</t>
  </si>
  <si>
    <t>Иные межбюджетные трансферты</t>
  </si>
  <si>
    <t>000 1 00 00000 00 0000 000</t>
  </si>
  <si>
    <t>НАЛОГОВЫЕ И НЕНАЛОГОВЫЕ ДОХОДЫ</t>
  </si>
  <si>
    <t>000 1 01 00000 00 0000 000</t>
  </si>
  <si>
    <t>НАЛОГИ НА ПРИБЫЛЬ, ДОХОДЫ</t>
  </si>
  <si>
    <t xml:space="preserve">ПРОЧИЕ БЕЗВОЗМЕЗДНЫЕ ПОСТУПЛЕНИЯ  </t>
  </si>
  <si>
    <t>Поступления от денежных пожертвований, предоставляемых физическими лицами получателям средств бюджетов муниципальных районов</t>
  </si>
  <si>
    <t>2018 год</t>
  </si>
  <si>
    <t>000 1 11 05013 13 0000 120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</si>
  <si>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</si>
  <si>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000 1 11 09000 00 0000 120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</si>
  <si>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</si>
  <si>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000 1 14 06013 13 0000 430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</si>
  <si>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</si>
  <si>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</si>
  <si>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</si>
  <si>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 уменьшенные на величину расходов</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</si>
  <si>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</si>
  <si>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взимаемый с налогоплательщиков, выбравших в качестве объекта налогообложения доходы</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</si>
  <si>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</si>
  <si>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</si>
  <si>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Государственная пошлина за выдачу разрешения на установку рекламной конструкции</t>
  </si>
  <si>
    <t>Проценты, полученные от предоставления бюджетных кредитов внутри страны за счет средств бюджетов муниципальных районов</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</si>
  <si>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</si>
  <si>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000 1 11 05013 05 0000 120</t>
  </si>
  <si>
    <t>Доходы от сдачи в аренду имущества, находящегося в оперативном управлении органов управления муниципальных районов и созданных ими учреждений (за исключением имущества муниципальных бюджетных и автономных учреждений)</t>
  </si>
  <si>
    <t>Прочие доходы от оказания платных услуг (работ) получателями средств бюджетов муниципальных районов</t>
  </si>
  <si>
    <t>Доходы, поступающие в порядке возмещения расходов, понесенных в связи с эксплуатацией имущества муниципальных районов</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</si>
  <si>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</si>
  <si>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</si>
  <si>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000 1 14 06013 05 0000 430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</si>
  <si>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</si>
  <si>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 xml:space="preserve">Субвенции бюджетам бюджетной системы Российской Федерации </t>
  </si>
  <si>
    <t>Субсидии бюджетам бюджетной системы Российской Федерации (межбюджетные субсидии)</t>
  </si>
  <si>
    <t xml:space="preserve">Дотации бюджетам бюджетой системы Российской Федерации </t>
  </si>
  <si>
    <t>Дотации бюджетам муниципальных районов на выравнивание бюджетной обеспеченности</t>
  </si>
  <si>
    <t>000 1 12 01041 01 0000 120</t>
  </si>
  <si>
    <t>Плата за размещение отходов производства</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</si>
  <si>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</si>
  <si>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</si>
  <si>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районов на осуществление первичного воинского учета на территориях, где отсутствуют военные комиссариаты</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</si>
  <si>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</si>
  <si>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</si>
  <si>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</si>
  <si>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12 января 1995 года № 5-ФЗ "О ветеранах", в соответствии с Указом Президента Российской Федерации от 7 мая 2008 года № 714 "Об обеспечении жильем ветеранов Великой Отечественной войны 1941 - 1945 годов"</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</si>
  <si>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</si>
  <si>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Субвенции бюджетам муниципальных районов на осуществление полномочий по обеспечению жильем отдельных категорий граждан, установленных Федеральным законом от 12 января 1995 года № 5-ФЗ "О ветеранах"</t>
  </si>
  <si>
    <t>Субвенции бюджетам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</si>
  <si>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Субвенции бюджетам муниципальным районов на 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</si>
  <si>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Прочие субвенции бюджетам муниципальных районов</t>
  </si>
  <si>
    <t>000 2 18 00000 00 0000 000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</si>
  <si>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</si>
  <si>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ВОЗВРАТ ОСТАТКОВ СУБСИДИЙ, СУБВЕНЦИЙ И ИНЫХ МЕЖБЮДЖЕТНЫХ ТРАНСФЕРТОВ, ИМЕЮЩИХ ЦЕЛЕВОЕ НАЗНАЧЕНИЕ, ПРОШЛЫХ ЛЕТ</t>
  </si>
  <si>
    <t>ДОХОДЫ ОТ ОКАЗАНИЯ ПЛАТНЫХ УСЛУГ  И КОМПЕНСАЦИИ ЗАТРАТ ГОСУДАРСТВА</t>
  </si>
  <si>
    <t>000 1 13 01000 00 0000 130</t>
  </si>
  <si>
    <t>000 2 02 15001 00 0000 150</t>
  </si>
  <si>
    <t>000 2 02 15001 05 0000 150</t>
  </si>
  <si>
    <t>000 2 02 15002 00 0000 150</t>
  </si>
  <si>
    <t>000 2 02 15002 05 0000 150</t>
  </si>
  <si>
    <t>000 2 02 20000 00 0000 150</t>
  </si>
  <si>
    <t>000 2 02 29999 05 0000 150</t>
  </si>
  <si>
    <t>000 2 02 30000 00 0000 150</t>
  </si>
  <si>
    <t>000 2 02 30024 00 0000 150</t>
  </si>
  <si>
    <t>000 2 02 30024 05 0000 150</t>
  </si>
  <si>
    <t>000 2 02 30029 00 0000 150</t>
  </si>
  <si>
    <t>000 2 02 30029 05 0000 150</t>
  </si>
  <si>
    <t>000 2 02 35118 00 0000 150</t>
  </si>
  <si>
    <t>000 2 02 35118 05 0000 150</t>
  </si>
  <si>
    <t>000 2 02 35120 00 0000 150</t>
  </si>
  <si>
    <t>000 2 02 35120 05 0000 150</t>
  </si>
  <si>
    <t>000 2 02 35134 00 0000 150</t>
  </si>
  <si>
    <t>000 2 02 35134 05 0000 150</t>
  </si>
  <si>
    <t>000 2 02 35135 00 0000 150</t>
  </si>
  <si>
    <t>000 2 02 35135 05 0000 150</t>
  </si>
  <si>
    <t>000 2 02 35176 00 0000 150</t>
  </si>
  <si>
    <t>000 2 02 35176 05 0000 150</t>
  </si>
  <si>
    <t>000 2 02 39999 00 0000 150</t>
  </si>
  <si>
    <t>000 2 02 39999 05 0000 150</t>
  </si>
  <si>
    <t>000 2 02 49999 00 0000 150</t>
  </si>
  <si>
    <t>000 2 02 49999 05 0000 150</t>
  </si>
  <si>
    <t>000 2 07 05000 05 0000 150</t>
  </si>
  <si>
    <t>000 2 07 05030 05 0000 150</t>
  </si>
  <si>
    <t>БЕЗВОЗМЕЗДНЫЕ ПОСТУПЛЕНИЯ ОТ НЕГОСУДАРСТВЕННЫХ  ОРГАНИЗАЦИЙ</t>
  </si>
  <si>
    <t>Безвозмездные поступления от негосударственных организаций в бюджеты муниципальных районов</t>
  </si>
  <si>
    <t>000 2 04 00000 00 0000 150</t>
  </si>
  <si>
    <t>000 2 04 05000 05 0000 150</t>
  </si>
  <si>
    <t>000 2 04 05010 05 0000 150</t>
  </si>
  <si>
    <t>000 2 04 05020 05 0000 150</t>
  </si>
  <si>
    <t>000 2 07 05020 05 0000 150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</si>
  <si>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</si>
  <si>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000 1 03 02231 01 0000 110</t>
  </si>
  <si>
    <t>000 1 03 02241 01 0000 110</t>
  </si>
  <si>
    <t>000 1 03 02251 01 0000 110</t>
  </si>
  <si>
    <t>000 1 03 02261 01 0000 110</t>
  </si>
  <si>
    <t>Налог, взимаемый в связи с применением патентной системы налогообложения, зачисляемый в бюджеты муниципальных районов</t>
  </si>
  <si>
    <t>000 1 16 01000 01 0000 140</t>
  </si>
  <si>
    <t>Административные штрафы, установленные Кодексом Российской Федерации об административных правонарушениях</t>
  </si>
  <si>
    <t>000 1 16 01060 01 0000 140</t>
  </si>
  <si>
    <t>000 1 16 01063 01 0000 140</t>
  </si>
  <si>
    <t>000 1 16 01070 01 0000 140</t>
  </si>
  <si>
    <t>000 1 16 01073 01 0000 140</t>
  </si>
  <si>
    <t>000 1 16 01200 01 0000 140</t>
  </si>
  <si>
    <t>000 1 16 01203 01 0000 140</t>
  </si>
  <si>
    <t>000 1 16 02000 02 0000 140</t>
  </si>
  <si>
    <t>Административные штрафы, установленные законами субъектов Российской Федерации об административных правонарушениях</t>
  </si>
  <si>
    <t>000 1 16 02020 02 0000 140</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</si>
  <si>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</si>
  <si>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000 1 12 01042 01 0000 120</t>
  </si>
  <si>
    <t>Плата за размещение твердых коммунальных отходов</t>
  </si>
  <si>
    <t>000 2 02 02999 00 0000 150</t>
  </si>
  <si>
    <t>Субсидии бюджетам муниципальных районов на софинансирование капитальных вложений в объекты муниципальной собственности</t>
  </si>
  <si>
    <t>000 2 02 20077 05 0000 150</t>
  </si>
  <si>
    <t>000 2 02 25210 05 0000 150</t>
  </si>
  <si>
    <t>Субсидии бюджетам муниципальных районов на реализацию мероприятий по обеспечению жильем молодых семей</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</si>
  <si>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</si>
  <si>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000 1 12 01070 01 0000 120</t>
  </si>
  <si>
    <t>Плата за выбросы загрязняющих веществ, образующихся при сжигании на факельных установках и (или) рассеивании попутного нефтяного газа</t>
  </si>
  <si>
    <t>000 1 16 01050 01 0000 140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</si>
  <si>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</si>
  <si>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000 1 16 01053 01 0000 140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</si>
  <si>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</si>
  <si>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000 1 16 01074 01 0000 140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</si>
  <si>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выявленные должностными лицами органов муниципального контроля</t>
  </si>
  <si>
    <t>000 1 16 01140 01 0000 140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</si>
  <si>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</si>
  <si>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000 1 16 01143 01 0000 140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</si>
  <si>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</si>
  <si>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000 1 16 01150 01 0000 140</t>
  </si>
  <si>
    <t>000 1 16 01153 01 0000 140</t>
  </si>
  <si>
    <t>000 1 16 01190 01 0000 140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</si>
  <si>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</si>
  <si>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000 1 16 01193 01 0000 140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</si>
  <si>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</si>
  <si>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</si>
  <si>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000 1 16 10120 00 0000 140</t>
  </si>
  <si>
    <t>(рублей)</t>
  </si>
  <si>
    <t>000 2 02 20077 00 0000 150</t>
  </si>
  <si>
    <t>Субсидии бюджетам на софинансирование капитальных вложений в объекты муниципальной собственности</t>
  </si>
  <si>
    <t>000 2 02 25210 00 0000 150</t>
  </si>
  <si>
    <t>000 2 02 25 304 00 0000 150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</si>
  <si>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</si>
  <si>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000 2 02 25 304 05 0000 150</t>
  </si>
  <si>
    <t>Субсидии бюджетам мунициальных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</si>
  <si>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000 2 02 25 555 00 0000 150</t>
  </si>
  <si>
    <t>Субсидии бюджетам на реализацию программ формирования современной городской среды</t>
  </si>
  <si>
    <t>000 2 02 25 555 05 0000 150</t>
  </si>
  <si>
    <t>Субсидии бюджетам муниципальных районов на реализацию программ формирования современной городской среды</t>
  </si>
  <si>
    <t>2024 год</t>
  </si>
  <si>
    <t>000 1 01 02080 01 0000 110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</si>
  <si>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</si>
  <si>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</si>
  <si>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</si>
  <si>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</si>
  <si>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</si>
  <si>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</si>
  <si>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</si>
  <si>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</si>
  <si>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</si>
  <si>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</si>
  <si>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</si>
  <si>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Налог на профессиональный доход</t>
  </si>
  <si>
    <t>000 1 05 06000 01 0000 110</t>
  </si>
  <si>
    <t>Плата за сбросы загрязняющих веществ в водные объекты</t>
  </si>
  <si>
    <t>000 1 12 01030 01 0000 120</t>
  </si>
  <si>
    <t>000 1 16 01130 01 0000 140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</si>
  <si>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</si>
  <si>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000 1 16 01133 01 0000 140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</si>
  <si>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</si>
  <si>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000 1 16 10000 00 0000 140</t>
  </si>
  <si>
    <t>Платежи в целях возмещения причиненного ущерба (убытков)</t>
  </si>
  <si>
    <t>Инициативные платежи</t>
  </si>
  <si>
    <t>Инициативные платежи, зачисляемые в бюджеты муниципальных районов</t>
  </si>
  <si>
    <t>000 1 17 15000 00 0000 150</t>
  </si>
  <si>
    <t>000 1 17 15030 05 0000 150</t>
  </si>
  <si>
    <t>000 1 17 00000 00 0000 000</t>
  </si>
  <si>
    <t>ПРОЧИЕ НЕНАЛОГОВЫЕ ДОХОДЫ</t>
  </si>
  <si>
    <t>Приложение 1</t>
  </si>
  <si>
    <t>000 2 02 19999 00 0000 150</t>
  </si>
  <si>
    <t>Прочие дотации</t>
  </si>
  <si>
    <t>000 2 02 19999 05 0000 150</t>
  </si>
  <si>
    <t>Прочие дотации бюджетам муниципальных районов</t>
  </si>
  <si>
    <t>000 2 02 25169 00 0000 150</t>
  </si>
  <si>
    <t>000 2 02 25169 05 0000 150</t>
  </si>
  <si>
    <t>Субсидии бюджетам муниципальных районов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</si>
  <si>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Субсидии бюджетам  на 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</si>
  <si>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Субсидии бюджетам на обеспечение образовательных организаций материально-технической базой для внедрения цифровой образовательной среды</t>
  </si>
  <si>
    <t>Субсидии бюджетам муниципальных районов на обеспечение образовательных организаций материально-технической базой для внедрения цифровой образовательной среды</t>
  </si>
  <si>
    <t>000 2 02 40014 05 0000 150</t>
  </si>
  <si>
    <t>000 2 02 45303 00 0000 150</t>
  </si>
  <si>
    <t>000 2 02 45303 05 0000 150</t>
  </si>
  <si>
    <t xml:space="preserve">Прочие межбюджетные трансферты, передаваемые бюджетам </t>
  </si>
  <si>
    <t>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</si>
  <si>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</si>
  <si>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000 2 02 40000 00 0000 150</t>
  </si>
  <si>
    <t>000 2 02 25 467 00 0000 150</t>
  </si>
  <si>
    <t>000 2 02 25 467 05 0000 150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</si>
  <si>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</si>
  <si>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</si>
  <si>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000 2 02 25 497 00 0000 150</t>
  </si>
  <si>
    <t>000 2 02 25 497 05 0000 150</t>
  </si>
  <si>
    <t>000 2 02 25 519 00 0000 150</t>
  </si>
  <si>
    <t>000 2 02 25 519 05 0000 150</t>
  </si>
  <si>
    <t>Субсидии бюджетам на поддержку отрасли культуры</t>
  </si>
  <si>
    <t>Субсидии бюджетам муниципальных районов на поддержку отрасли культуры</t>
  </si>
  <si>
    <t>000 2 02 40014 00 0000 150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</si>
  <si>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</si>
  <si>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2025 год</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</si>
  <si>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государственной или муниципальной собственности, и на землях или земельных участках, государственная собственность на которые не разграничена</t>
  </si>
  <si>
    <t>000 1 11 09080 00 0000 120</t>
  </si>
  <si>
    <t>000 1 11 09080 05 0000 120</t>
  </si>
  <si>
    <t>Плата, поступившая в рамках договора за предоставление права на размещение и эксплуатацию нестационарного торгового объекта, установку и эксплуатацию рекламных конструкций на землях или земельных участках, находящихся в собственности муниципальных районов, и на землях или земельных участках, государственная собственность на которые не разграничена</t>
  </si>
  <si>
    <t>000 1 16 01170 01 0000 140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</si>
  <si>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</si>
  <si>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000 1 16 01173 01 0000 140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</si>
  <si>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</si>
  <si>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000 2 02 25 511 00 0000 150</t>
  </si>
  <si>
    <t>000 2 02 25 511 05 0000 150</t>
  </si>
  <si>
    <t>000 2 02 25 513 00 0000 150</t>
  </si>
  <si>
    <t>000 2 02 25 513 05 0000 150</t>
  </si>
  <si>
    <t>Субсидии бюджетам муниципальных районов на проведение комплексных кадастровых работ</t>
  </si>
  <si>
    <t>Субсидии бюджетам на проведение комплексных кадастровых работ</t>
  </si>
  <si>
    <t>Субсидии бюджетам муниципальных районов на развитие сети учреждений культурно-досугового типа</t>
  </si>
  <si>
    <t>Субсидии бюджетам на развитие сети учреждений культурно-досугового типа</t>
  </si>
  <si>
    <t>Субсидии бюджетам на реализацию мероприятий по обеспечению жильем молодых семей</t>
  </si>
  <si>
    <t>000 2 02 25 590 00 0000 150</t>
  </si>
  <si>
    <t>000 2 02 25 590 05 0000 150</t>
  </si>
  <si>
    <t>Субсидии бюджетам муниципальных районов на техническое оснащение муниципальных музеев</t>
  </si>
  <si>
    <t>Субсидии бюджетам на техническое оснащение муниципальных музеев</t>
  </si>
  <si>
    <t xml:space="preserve">Субвенции местным бюджетам на выполнение передаваемых полномочий субъектов Российской  Федерации </t>
  </si>
  <si>
    <t xml:space="preserve">Субвенции бюджетам муниципальных районов на выполнение передаваемых полномочий субъектов Российской Федерации </t>
  </si>
  <si>
    <t>"О бюджете муниципального образования Кимовский район на 2024 год и на плановый период 2025 и 2026 годов"</t>
  </si>
  <si>
    <t>Доходы бюджета муниципального образования Кимовский район по группам, подгруппам и статьям классификации доходов бюджетов Российской Федерации на 2024 год и на плановый период 2025 и 2026 годов</t>
  </si>
  <si>
    <t>000 1 01 02130 01 0000 110</t>
  </si>
  <si>
    <t>000 1 01 02140 01 0000 110</t>
  </si>
  <si>
    <t>Плата за выбросы загрязняющих веществ в атмосферный воздух стационарными объектами</t>
  </si>
  <si>
    <t>2026 год</t>
  </si>
  <si>
    <t>000 2 02 25 599 00 0000 150</t>
  </si>
  <si>
    <t>000 2 02 25 599 05 0000 150</t>
  </si>
  <si>
    <t>Субсидии бюджетам муниципальных районов на подготовку проектов межевания земельных участков и на проведение кадастровых работ</t>
  </si>
  <si>
    <t>Субсидии бюджетам на подготовку проектов межевания земельных участков и на проведение кадастровых работ</t>
  </si>
  <si>
    <t>000 2 02 45179 00 0000 150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</si>
  <si>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взаимедействию с детскими общественными объединениями в общеобразовательных организациях</t>
  </si>
  <si>
    <t>000 2 02 45179 05 0000 150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</si>
  <si>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взаимедействию с детскими общественными объединениями в общеобразовательных организациях</t>
  </si>
  <si>
    <t>к решению Собрания представителей муниципального образования Кимовский район</t>
  </si>
  <si>
    <t>от 15.12.2023   № 9-44</t>
  </si>
  <si>
    <t>"О внесении изменений и дополнений в решение Собрания представителей муниципального образования Кимовский район от 15.12.2023 № 9-44 "О бюджете муниципального образования Кимовский район на 2024 год и на плановый период 2025 и 2026 годов"</t>
  </si>
  <si>
    <t>Субсидии бюджетам на реализацию программы комплексного развития молодежной политики в регионах Российской Федерации "Регион для молодых"</t>
  </si>
  <si>
    <t>Субсидии бюджетам муниципальных районов на реализацию программы комплексного развития молодежной политики в регионах Российской Федерации "Регион для молодых"</t>
  </si>
  <si>
    <t>000 2 02 25116 00 0000 150</t>
  </si>
  <si>
    <t>000 2 02 25116 05 0000 150</t>
  </si>
  <si>
    <t>000 1 05 02000 02 0000 110</t>
  </si>
  <si>
    <t>Единый налог на вмененный доход для отдельных видов деятельности</t>
  </si>
  <si>
    <t>000 1 05 02010 02 0000 110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</si>
  <si>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</si>
  <si>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000 1 16 07000 00 0000 140</t>
  </si>
  <si>
    <t>000 1 16 07010 00 0000 140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</si>
  <si>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</si>
  <si>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0001 16 07010 05 0000 140</t>
  </si>
  <si>
    <t>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муниципального района</t>
  </si>
  <si>
    <t>000 1 16 07090 00 0000 140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</si>
  <si>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</si>
  <si>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000 1 16 07090 05 0000 140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</si>
  <si>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муниципального района</t>
  </si>
  <si>
    <t>000 1 16 10030 05 0000 140</t>
  </si>
  <si>
    <t>Платежи по искам о возмещении ущерба, а также платежи, уплачиваемые при добровольном возмещении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</si>
  <si>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0001 16 10031 05 0000 140</t>
  </si>
  <si>
    <t>Возмещение ущерба при возникновении страховых случаев, когда выгодоприобретателями выступают получатели средств бюджета муниципального района</t>
  </si>
  <si>
    <t>000 1 16 10032 05 0000 140</t>
  </si>
  <si>
    <t>Прочее возмещение ущерба, причиненного муниципальному имуществу муниципального района (за исключением имущества, закрепленного за муниципальными бюджетными (автономными) учреждениями, унитарными предприятиями)</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</si>
  <si>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</si>
  <si>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</si>
  <si>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</si>
  <si>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</si>
  <si>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</si>
  <si>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</si>
  <si>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</si>
  <si>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000 1 13 02990 00 0000 130</t>
  </si>
  <si>
    <t>000 1 13 02995 05 0000 130</t>
  </si>
  <si>
    <t>Прочие доходы от компенсации затрат государства</t>
  </si>
  <si>
    <t>Прочие доходы от компенсации затрат бюджетов муниципальных районов</t>
  </si>
  <si>
    <t>000 1 16 10123 01 0000 140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</si>
  <si>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</si>
  <si>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000 1 16 11000 01 0000 140</t>
  </si>
  <si>
    <t>Платежи, уплачиваемые в целях возмещения вреда</t>
  </si>
  <si>
    <t>000 1 16 11050 01 0000 140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</si>
  <si>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</si>
  <si>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000 2 02 16549 00 0000 150</t>
  </si>
  <si>
    <t>000 2 02 16549 05 0000 150</t>
  </si>
  <si>
    <t>Дотации (гранты) бюджетам за достижение показателей деятельности органов местного самоуправления</t>
  </si>
  <si>
    <t>Дотации (гранты) бюджетам муниципальных районов за достижение показателей деятельности органов местного самоуправления</t>
  </si>
  <si>
    <t>000 2 02 10000 00 0000 150</t>
  </si>
  <si>
    <t>000 2 02 45050 00 0000 150</t>
  </si>
  <si>
    <t>000 2 02 45050 05 0000 150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</si>
  <si>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</si>
  <si>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</si>
  <si>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</si>
  <si>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000 1 16 01090 01 0000 140</t>
  </si>
  <si>
    <t>000 1 16 01093 01 0000 140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</si>
  <si>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мировыми судьями, комиссиями по делам несовершеннолетних и защите их прав</t>
  </si>
  <si>
    <t>от 26.12.2024  № 27-140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</si>
</sst>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quot;р.&quot;_-;\-* #,##0.00&quot;р.&quot;_-;_-* &quot;-&quot;??&quot;р.&quot;_-;_-@_-"/>
    <numFmt numFmtId="165" formatCode="0.0"/>
    <numFmt numFmtId="166" formatCode="#,##0.0"/>
    <numFmt numFmtId="167" formatCode="&quot;&quot;###,##0.00"/>
  </numFmts>
  <fonts count="16" x14ac:knownFonts="1">
    <font>
      <sz val="10"/>
      <name val="Arial Cyr"/>
      <charset val="204"/>
    </font>
    <font>
      <sz val="10"/>
      <name val="Arial Cyr"/>
      <charset val="204"/>
    </font>
    <font>
      <sz val="10"/>
      <name val="Arial"/>
      <family val="2"/>
      <charset val="204"/>
    </font>
    <font>
      <sz val="8"/>
      <name val="Arial Cyr"/>
      <charset val="204"/>
    </font>
    <font>
      <sz val="12"/>
      <name val="Times New Roman"/>
      <family val="1"/>
      <charset val="204"/>
    </font>
    <font>
      <b/>
      <sz val="12"/>
      <name val="Times New Roman"/>
      <family val="1"/>
      <charset val="204"/>
    </font>
    <font>
      <sz val="12"/>
      <color indexed="62"/>
      <name val="Times New Roman"/>
      <family val="1"/>
      <charset val="204"/>
    </font>
    <font>
      <sz val="10"/>
      <name val="Arial"/>
      <family val="2"/>
      <charset val="204"/>
    </font>
    <font>
      <sz val="14"/>
      <name val="Times New Roman"/>
      <family val="1"/>
      <charset val="204"/>
    </font>
    <font>
      <sz val="11"/>
      <color rgb="FF000000"/>
      <name val="Calibri"/>
      <family val="2"/>
      <scheme val="minor"/>
    </font>
    <font>
      <b/>
      <sz val="14"/>
      <name val="Times New Roman"/>
      <family val="1"/>
      <charset val="204"/>
    </font>
    <font>
      <sz val="14"/>
      <color indexed="8"/>
      <name val="PT Astra Serif"/>
      <family val="1"/>
      <charset val="204"/>
    </font>
    <font>
      <sz val="14"/>
      <name val="PT Astra Serif"/>
      <family val="1"/>
      <charset val="204"/>
    </font>
    <font>
      <b/>
      <sz val="14"/>
      <name val="PT Astra Serif"/>
      <family val="1"/>
      <charset val="204"/>
    </font>
    <font>
      <b/>
      <sz val="14"/>
      <color indexed="8"/>
      <name val="PT Astra Serif"/>
      <family val="1"/>
      <charset val="204"/>
    </font>
    <font>
      <sz val="14"/>
      <color rgb="FF000000"/>
      <name val="PT Astra Serif"/>
      <family val="1"/>
      <charset val="204"/>
    </font>
  </fonts>
  <fills count="4">
    <fill>
      <patternFill patternType="none"/>
    </fill>
    <fill>
      <patternFill patternType="gray125"/>
    </fill>
    <fill>
      <patternFill patternType="solid">
        <fgColor indexed="22"/>
      </patternFill>
    </fill>
    <fill>
      <patternFill patternType="solid">
        <fgColor indexed="43"/>
      </patternFill>
    </fill>
  </fills>
  <borders count="20">
    <border>
      <left/>
      <right/>
      <top/>
      <bottom/>
      <diagonal/>
    </border>
    <border>
      <left style="thin">
        <color indexed="64"/>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8"/>
      </left>
      <right style="thin">
        <color indexed="8"/>
      </right>
      <top style="thin">
        <color indexed="8"/>
      </top>
      <bottom style="thin">
        <color indexed="8"/>
      </bottom>
      <diagonal/>
    </border>
    <border>
      <left/>
      <right style="thin">
        <color indexed="64"/>
      </right>
      <top style="thin">
        <color indexed="64"/>
      </top>
      <bottom style="thin">
        <color indexed="64"/>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bottom/>
      <diagonal/>
    </border>
    <border>
      <left style="thin">
        <color rgb="FF000000"/>
      </left>
      <right style="thin">
        <color rgb="FF000000"/>
      </right>
      <top style="thin">
        <color rgb="FF000000"/>
      </top>
      <bottom style="thin">
        <color rgb="FF000000"/>
      </bottom>
      <diagonal/>
    </border>
  </borders>
  <cellStyleXfs count="10">
    <xf numFmtId="0" fontId="0" fillId="0" borderId="0"/>
    <xf numFmtId="0" fontId="9" fillId="0" borderId="0"/>
    <xf numFmtId="0" fontId="4" fillId="0" borderId="1" applyNumberFormat="0">
      <alignment horizontal="right" vertical="top"/>
    </xf>
    <xf numFmtId="164" fontId="1" fillId="0" borderId="0" applyFont="0" applyFill="0" applyBorder="0" applyAlignment="0" applyProtection="0"/>
    <xf numFmtId="49" fontId="4" fillId="2" borderId="1">
      <alignment horizontal="left" vertical="top"/>
    </xf>
    <xf numFmtId="49" fontId="5" fillId="0" borderId="1">
      <alignment horizontal="left" vertical="top"/>
    </xf>
    <xf numFmtId="0" fontId="5" fillId="0" borderId="1">
      <alignment horizontal="left" vertical="top" wrapText="1"/>
    </xf>
    <xf numFmtId="0" fontId="2" fillId="0" borderId="0"/>
    <xf numFmtId="49" fontId="6" fillId="3" borderId="1">
      <alignment horizontal="left" vertical="top" wrapText="1"/>
    </xf>
    <xf numFmtId="0" fontId="4" fillId="0" borderId="1">
      <alignment horizontal="left" vertical="top" wrapText="1"/>
    </xf>
  </cellStyleXfs>
  <cellXfs count="72">
    <xf numFmtId="0" fontId="0" fillId="0" borderId="0" xfId="0"/>
    <xf numFmtId="0" fontId="2" fillId="0" borderId="0" xfId="7"/>
    <xf numFmtId="0" fontId="7" fillId="0" borderId="0" xfId="7" applyFont="1"/>
    <xf numFmtId="0" fontId="8" fillId="0" borderId="0" xfId="7" applyFont="1"/>
    <xf numFmtId="0" fontId="10" fillId="0" borderId="0" xfId="7" applyFont="1"/>
    <xf numFmtId="167" fontId="11" fillId="0" borderId="16" xfId="0" applyNumberFormat="1" applyFont="1" applyBorder="1" applyAlignment="1">
      <alignment horizontal="center" vertical="center" wrapText="1"/>
    </xf>
    <xf numFmtId="167" fontId="11" fillId="0" borderId="16" xfId="0" applyNumberFormat="1" applyFont="1" applyBorder="1" applyAlignment="1">
      <alignment horizontal="left" vertical="center" wrapText="1"/>
    </xf>
    <xf numFmtId="167" fontId="11" fillId="0" borderId="16" xfId="0" applyNumberFormat="1" applyFont="1" applyBorder="1" applyAlignment="1">
      <alignment horizontal="right" vertical="center" wrapText="1"/>
    </xf>
    <xf numFmtId="0" fontId="12" fillId="0" borderId="0" xfId="7" applyFont="1"/>
    <xf numFmtId="0" fontId="13" fillId="0" borderId="0" xfId="7" applyFont="1" applyProtection="1">
      <protection hidden="1"/>
    </xf>
    <xf numFmtId="164" fontId="13" fillId="0" borderId="0" xfId="3" applyFont="1" applyFill="1" applyAlignment="1" applyProtection="1">
      <alignment vertical="center" wrapText="1"/>
      <protection hidden="1"/>
    </xf>
    <xf numFmtId="0" fontId="12" fillId="0" borderId="0" xfId="9" applyFont="1" applyBorder="1" applyAlignment="1">
      <alignment horizontal="center" vertical="top" wrapText="1"/>
    </xf>
    <xf numFmtId="0" fontId="11" fillId="0" borderId="2" xfId="0" applyFont="1" applyBorder="1" applyAlignment="1">
      <alignment horizontal="center"/>
    </xf>
    <xf numFmtId="1" fontId="11" fillId="0" borderId="2" xfId="0" applyNumberFormat="1" applyFont="1" applyBorder="1" applyAlignment="1">
      <alignment horizontal="center"/>
    </xf>
    <xf numFmtId="49" fontId="14" fillId="0" borderId="2" xfId="8" applyFont="1" applyFill="1" applyBorder="1" applyAlignment="1">
      <alignment horizontal="center" vertical="center" wrapText="1"/>
    </xf>
    <xf numFmtId="0" fontId="13" fillId="0" borderId="2" xfId="9" applyFont="1" applyBorder="1" applyAlignment="1">
      <alignment horizontal="left" vertical="center" wrapText="1"/>
    </xf>
    <xf numFmtId="4" fontId="13" fillId="0" borderId="2" xfId="0" applyNumberFormat="1" applyFont="1" applyBorder="1" applyAlignment="1">
      <alignment vertical="center"/>
    </xf>
    <xf numFmtId="49" fontId="11" fillId="0" borderId="2" xfId="8" applyFont="1" applyFill="1" applyBorder="1" applyAlignment="1">
      <alignment horizontal="center" vertical="center" wrapText="1"/>
    </xf>
    <xf numFmtId="0" fontId="12" fillId="0" borderId="2" xfId="9" applyFont="1" applyBorder="1" applyAlignment="1">
      <alignment horizontal="left" vertical="center" wrapText="1"/>
    </xf>
    <xf numFmtId="4" fontId="12" fillId="0" borderId="2" xfId="0" applyNumberFormat="1" applyFont="1" applyBorder="1" applyAlignment="1">
      <alignment vertical="center"/>
    </xf>
    <xf numFmtId="4" fontId="12" fillId="0" borderId="7" xfId="0" applyNumberFormat="1" applyFont="1" applyBorder="1" applyAlignment="1">
      <alignment vertical="center"/>
    </xf>
    <xf numFmtId="4" fontId="11" fillId="0" borderId="2" xfId="8" applyNumberFormat="1" applyFont="1" applyFill="1" applyBorder="1" applyAlignment="1">
      <alignment horizontal="center" vertical="center" wrapText="1"/>
    </xf>
    <xf numFmtId="0" fontId="12" fillId="0" borderId="2" xfId="0" applyFont="1" applyBorder="1" applyAlignment="1">
      <alignment vertical="center" wrapText="1"/>
    </xf>
    <xf numFmtId="0" fontId="12" fillId="0" borderId="15" xfId="0" applyFont="1" applyBorder="1" applyAlignment="1">
      <alignment horizontal="justify" vertical="center"/>
    </xf>
    <xf numFmtId="49" fontId="11" fillId="0" borderId="12" xfId="8" applyFont="1" applyFill="1" applyBorder="1" applyAlignment="1">
      <alignment horizontal="center" vertical="center" wrapText="1"/>
    </xf>
    <xf numFmtId="0" fontId="12" fillId="0" borderId="2" xfId="0" applyFont="1" applyBorder="1" applyAlignment="1">
      <alignment horizontal="justify" vertical="center"/>
    </xf>
    <xf numFmtId="0" fontId="12" fillId="0" borderId="0" xfId="0" applyFont="1" applyAlignment="1">
      <alignment horizontal="justify" vertical="center"/>
    </xf>
    <xf numFmtId="0" fontId="14" fillId="0" borderId="2" xfId="0" applyFont="1" applyBorder="1" applyAlignment="1">
      <alignment horizontal="center" vertical="center"/>
    </xf>
    <xf numFmtId="4" fontId="14" fillId="0" borderId="2" xfId="0" applyNumberFormat="1" applyFont="1" applyBorder="1" applyAlignment="1">
      <alignment vertical="center"/>
    </xf>
    <xf numFmtId="4" fontId="11" fillId="0" borderId="2" xfId="2" applyNumberFormat="1" applyFont="1" applyBorder="1" applyAlignment="1">
      <alignment horizontal="right" vertical="center"/>
    </xf>
    <xf numFmtId="4" fontId="14" fillId="0" borderId="2" xfId="2" applyNumberFormat="1" applyFont="1" applyBorder="1" applyAlignment="1">
      <alignment horizontal="right" vertical="center"/>
    </xf>
    <xf numFmtId="167" fontId="11" fillId="0" borderId="14" xfId="0" applyNumberFormat="1" applyFont="1" applyBorder="1" applyAlignment="1">
      <alignment horizontal="center" vertical="center" wrapText="1"/>
    </xf>
    <xf numFmtId="167" fontId="11" fillId="0" borderId="14" xfId="0" applyNumberFormat="1" applyFont="1" applyBorder="1" applyAlignment="1">
      <alignment horizontal="left" vertical="center" wrapText="1"/>
    </xf>
    <xf numFmtId="0" fontId="12" fillId="0" borderId="6" xfId="9" applyFont="1" applyBorder="1" applyAlignment="1">
      <alignment horizontal="left" vertical="center" wrapText="1"/>
    </xf>
    <xf numFmtId="167" fontId="14" fillId="0" borderId="14" xfId="0" applyNumberFormat="1" applyFont="1" applyBorder="1" applyAlignment="1">
      <alignment horizontal="center" vertical="center" wrapText="1"/>
    </xf>
    <xf numFmtId="49" fontId="11" fillId="0" borderId="7" xfId="8" applyFont="1" applyFill="1" applyBorder="1" applyAlignment="1">
      <alignment horizontal="center" vertical="center" wrapText="1"/>
    </xf>
    <xf numFmtId="0" fontId="12" fillId="0" borderId="9" xfId="0" applyFont="1" applyBorder="1" applyAlignment="1">
      <alignment horizontal="center"/>
    </xf>
    <xf numFmtId="0" fontId="13" fillId="0" borderId="10" xfId="0" applyFont="1" applyBorder="1" applyAlignment="1">
      <alignment horizontal="left" vertical="center"/>
    </xf>
    <xf numFmtId="4" fontId="13" fillId="0" borderId="10" xfId="0" applyNumberFormat="1" applyFont="1" applyBorder="1" applyAlignment="1">
      <alignment vertical="center"/>
    </xf>
    <xf numFmtId="4" fontId="13" fillId="0" borderId="11" xfId="0" applyNumberFormat="1" applyFont="1" applyBorder="1" applyAlignment="1">
      <alignment vertical="center"/>
    </xf>
    <xf numFmtId="0" fontId="12" fillId="0" borderId="3" xfId="0" applyFont="1" applyBorder="1" applyAlignment="1">
      <alignment horizontal="center"/>
    </xf>
    <xf numFmtId="0" fontId="13" fillId="0" borderId="4" xfId="0" applyFont="1" applyBorder="1" applyAlignment="1">
      <alignment horizontal="left" vertical="center"/>
    </xf>
    <xf numFmtId="166" fontId="13" fillId="0" borderId="4" xfId="0" applyNumberFormat="1" applyFont="1" applyBorder="1" applyAlignment="1">
      <alignment vertical="center"/>
    </xf>
    <xf numFmtId="166" fontId="13" fillId="0" borderId="5" xfId="0" applyNumberFormat="1" applyFont="1" applyBorder="1" applyAlignment="1">
      <alignment vertical="center"/>
    </xf>
    <xf numFmtId="0" fontId="12" fillId="0" borderId="13" xfId="7" applyFont="1" applyBorder="1"/>
    <xf numFmtId="0" fontId="13" fillId="0" borderId="0" xfId="7" applyFont="1"/>
    <xf numFmtId="0" fontId="13" fillId="0" borderId="6" xfId="9" applyFont="1" applyBorder="1" applyAlignment="1">
      <alignment horizontal="left" vertical="center" wrapText="1"/>
    </xf>
    <xf numFmtId="167" fontId="11" fillId="0" borderId="18" xfId="0" applyNumberFormat="1" applyFont="1" applyBorder="1" applyAlignment="1">
      <alignment horizontal="center" vertical="center" wrapText="1"/>
    </xf>
    <xf numFmtId="167" fontId="11" fillId="0" borderId="2" xfId="0" applyNumberFormat="1" applyFont="1" applyBorder="1" applyAlignment="1">
      <alignment horizontal="center" vertical="center" wrapText="1"/>
    </xf>
    <xf numFmtId="0" fontId="13" fillId="0" borderId="2" xfId="9" applyFont="1" applyBorder="1" applyAlignment="1">
      <alignment horizontal="justify" vertical="center" wrapText="1"/>
    </xf>
    <xf numFmtId="167" fontId="11" fillId="0" borderId="2" xfId="0" applyNumberFormat="1" applyFont="1" applyBorder="1" applyAlignment="1">
      <alignment horizontal="right" vertical="center" wrapText="1"/>
    </xf>
    <xf numFmtId="167" fontId="11" fillId="0" borderId="18" xfId="0" applyNumberFormat="1" applyFont="1" applyBorder="1" applyAlignment="1">
      <alignment horizontal="left" vertical="center" wrapText="1"/>
    </xf>
    <xf numFmtId="167" fontId="11" fillId="0" borderId="2" xfId="0" applyNumberFormat="1" applyFont="1" applyBorder="1" applyAlignment="1">
      <alignment horizontal="left" vertical="center" wrapText="1"/>
    </xf>
    <xf numFmtId="0" fontId="15" fillId="0" borderId="19" xfId="0" applyFont="1" applyBorder="1" applyAlignment="1">
      <alignment horizontal="left" vertical="center" wrapText="1"/>
    </xf>
    <xf numFmtId="49" fontId="14" fillId="0" borderId="2" xfId="4" applyFont="1" applyFill="1" applyBorder="1" applyAlignment="1">
      <alignment horizontal="center" vertical="top"/>
    </xf>
    <xf numFmtId="49" fontId="13" fillId="0" borderId="2" xfId="5" applyFont="1" applyBorder="1" applyAlignment="1">
      <alignment horizontal="center" vertical="top" wrapText="1"/>
    </xf>
    <xf numFmtId="165" fontId="13" fillId="0" borderId="2" xfId="6" applyNumberFormat="1" applyFont="1" applyBorder="1" applyAlignment="1">
      <alignment horizontal="center" vertical="top" wrapText="1"/>
    </xf>
    <xf numFmtId="0" fontId="12" fillId="0" borderId="0" xfId="0" applyFont="1" applyAlignment="1">
      <alignment vertical="center" wrapText="1"/>
    </xf>
    <xf numFmtId="0" fontId="12" fillId="0" borderId="6" xfId="0" applyFont="1" applyBorder="1" applyAlignment="1">
      <alignment vertical="center" wrapText="1"/>
    </xf>
    <xf numFmtId="0" fontId="12" fillId="0" borderId="12" xfId="0" applyFont="1" applyBorder="1" applyAlignment="1">
      <alignment vertical="center" wrapText="1"/>
    </xf>
    <xf numFmtId="0" fontId="12" fillId="0" borderId="15" xfId="0" applyFont="1" applyBorder="1" applyAlignment="1">
      <alignment vertical="center" wrapText="1"/>
    </xf>
    <xf numFmtId="0" fontId="12" fillId="0" borderId="2" xfId="9" applyFont="1" applyBorder="1" applyAlignment="1">
      <alignment horizontal="justify" vertical="center" wrapText="1"/>
    </xf>
    <xf numFmtId="167" fontId="11" fillId="0" borderId="17" xfId="0" applyNumberFormat="1" applyFont="1" applyBorder="1" applyAlignment="1">
      <alignment horizontal="left" vertical="center" wrapText="1"/>
    </xf>
    <xf numFmtId="0" fontId="12" fillId="0" borderId="6" xfId="7" applyFont="1" applyBorder="1" applyAlignment="1" applyProtection="1">
      <alignment horizontal="left" vertical="center" wrapText="1"/>
      <protection hidden="1"/>
    </xf>
    <xf numFmtId="0" fontId="12" fillId="0" borderId="8" xfId="7" applyFont="1" applyBorder="1" applyAlignment="1" applyProtection="1">
      <alignment horizontal="left" vertical="center" wrapText="1"/>
      <protection hidden="1"/>
    </xf>
    <xf numFmtId="0" fontId="11" fillId="0" borderId="14" xfId="0" applyFont="1" applyBorder="1" applyAlignment="1">
      <alignment horizontal="left" vertical="center" wrapText="1"/>
    </xf>
    <xf numFmtId="0" fontId="12" fillId="0" borderId="0" xfId="7" applyFont="1" applyAlignment="1">
      <alignment horizontal="center"/>
    </xf>
    <xf numFmtId="0" fontId="12" fillId="0" borderId="0" xfId="7" applyFont="1" applyAlignment="1">
      <alignment horizontal="center" vertical="top" wrapText="1"/>
    </xf>
    <xf numFmtId="0" fontId="2" fillId="0" borderId="2" xfId="7" applyBorder="1" applyAlignment="1">
      <alignment horizontal="center"/>
    </xf>
    <xf numFmtId="0" fontId="10" fillId="0" borderId="0" xfId="7" applyFont="1" applyAlignment="1">
      <alignment horizontal="left"/>
    </xf>
    <xf numFmtId="0" fontId="13" fillId="0" borderId="0" xfId="7" applyFont="1" applyAlignment="1">
      <alignment horizontal="center" vertical="top" wrapText="1"/>
    </xf>
    <xf numFmtId="0" fontId="13" fillId="0" borderId="0" xfId="7" applyFont="1" applyAlignment="1">
      <alignment horizontal="left"/>
    </xf>
  </cellXfs>
  <cellStyles count="10">
    <cellStyle name="Normal" xfId="1" xr:uid="{00000000-0005-0000-0000-000000000000}"/>
    <cellStyle name="Данные (только для чтения)" xfId="2" xr:uid="{00000000-0005-0000-0000-000001000000}"/>
    <cellStyle name="Денежный" xfId="3" builtinId="4"/>
    <cellStyle name="Заголовки полей" xfId="4" xr:uid="{00000000-0005-0000-0000-000003000000}"/>
    <cellStyle name="Заголовки полей [печать]" xfId="5" xr:uid="{00000000-0005-0000-0000-000004000000}"/>
    <cellStyle name="Заголовок показателя [печать]" xfId="6" xr:uid="{00000000-0005-0000-0000-000005000000}"/>
    <cellStyle name="Обычный" xfId="0" builtinId="0"/>
    <cellStyle name="Обычный_tmp" xfId="7" xr:uid="{00000000-0005-0000-0000-000007000000}"/>
    <cellStyle name="Свойства элементов измерения" xfId="8" xr:uid="{00000000-0005-0000-0000-000008000000}"/>
    <cellStyle name="Элементы осей [печать]" xfId="9" xr:uid="{00000000-0005-0000-0000-000009000000}"/>
  </cellStyles>
  <dxfs count="0"/>
  <tableStyles count="0" defaultTableStyle="TableStyleMedium9" defaultPivotStyle="PivotStyleLight16"/>
  <colors>
    <mruColors>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231"/>
  <sheetViews>
    <sheetView tabSelected="1" view="pageBreakPreview" zoomScale="70" zoomScaleNormal="70" zoomScaleSheetLayoutView="70" workbookViewId="0">
      <selection activeCell="C3" sqref="C3:E3"/>
    </sheetView>
  </sheetViews>
  <sheetFormatPr defaultColWidth="9.140625" defaultRowHeight="12.75" x14ac:dyDescent="0.2"/>
  <cols>
    <col min="1" max="1" width="38.140625" style="2" customWidth="1"/>
    <col min="2" max="2" width="57.5703125" style="2" customWidth="1"/>
    <col min="3" max="3" width="22.28515625" style="2" customWidth="1"/>
    <col min="4" max="4" width="20.85546875" style="2" customWidth="1"/>
    <col min="5" max="5" width="21" style="2" customWidth="1"/>
    <col min="6" max="6" width="17.7109375" style="1" customWidth="1"/>
    <col min="7" max="7" width="16.28515625" style="1" hidden="1" customWidth="1"/>
    <col min="8" max="10" width="16.5703125" style="1" hidden="1" customWidth="1"/>
    <col min="11" max="13" width="16" style="1" hidden="1" customWidth="1"/>
    <col min="14" max="14" width="14.140625" style="1" hidden="1" customWidth="1"/>
    <col min="15" max="15" width="15.28515625" style="1" hidden="1" customWidth="1"/>
    <col min="16" max="16384" width="9.140625" style="1"/>
  </cols>
  <sheetData>
    <row r="1" spans="1:5" ht="18.75" x14ac:dyDescent="0.3">
      <c r="C1" s="66" t="s">
        <v>288</v>
      </c>
      <c r="D1" s="66"/>
      <c r="E1" s="66"/>
    </row>
    <row r="2" spans="1:5" ht="43.5" customHeight="1" x14ac:dyDescent="0.2">
      <c r="C2" s="67" t="s">
        <v>356</v>
      </c>
      <c r="D2" s="67"/>
      <c r="E2" s="67"/>
    </row>
    <row r="3" spans="1:5" ht="23.25" customHeight="1" x14ac:dyDescent="0.3">
      <c r="C3" s="66" t="s">
        <v>412</v>
      </c>
      <c r="D3" s="66"/>
      <c r="E3" s="66"/>
    </row>
    <row r="4" spans="1:5" ht="121.5" customHeight="1" x14ac:dyDescent="0.2">
      <c r="C4" s="67" t="s">
        <v>358</v>
      </c>
      <c r="D4" s="67"/>
      <c r="E4" s="67"/>
    </row>
    <row r="6" spans="1:5" ht="27.75" customHeight="1" x14ac:dyDescent="0.3">
      <c r="A6" s="8"/>
      <c r="B6" s="8"/>
      <c r="C6" s="66" t="s">
        <v>288</v>
      </c>
      <c r="D6" s="66"/>
      <c r="E6" s="66"/>
    </row>
    <row r="7" spans="1:5" ht="39.6" customHeight="1" x14ac:dyDescent="0.3">
      <c r="A7" s="8"/>
      <c r="B7" s="8"/>
      <c r="C7" s="67" t="s">
        <v>356</v>
      </c>
      <c r="D7" s="67"/>
      <c r="E7" s="67"/>
    </row>
    <row r="8" spans="1:5" ht="21" customHeight="1" x14ac:dyDescent="0.3">
      <c r="A8" s="8"/>
      <c r="B8" s="8"/>
      <c r="C8" s="66" t="s">
        <v>357</v>
      </c>
      <c r="D8" s="66"/>
      <c r="E8" s="66"/>
    </row>
    <row r="9" spans="1:5" ht="62.25" customHeight="1" x14ac:dyDescent="0.3">
      <c r="A9" s="8"/>
      <c r="B9" s="8"/>
      <c r="C9" s="67" t="s">
        <v>342</v>
      </c>
      <c r="D9" s="67"/>
      <c r="E9" s="67"/>
    </row>
    <row r="10" spans="1:5" ht="37.15" customHeight="1" x14ac:dyDescent="0.3">
      <c r="A10" s="8"/>
      <c r="B10" s="8"/>
      <c r="C10" s="8"/>
      <c r="D10" s="8"/>
      <c r="E10" s="8"/>
    </row>
    <row r="11" spans="1:5" ht="37.9" customHeight="1" x14ac:dyDescent="0.2">
      <c r="A11" s="70" t="s">
        <v>343</v>
      </c>
      <c r="B11" s="70"/>
      <c r="C11" s="70"/>
      <c r="D11" s="70"/>
      <c r="E11" s="70"/>
    </row>
    <row r="12" spans="1:5" ht="15.75" customHeight="1" x14ac:dyDescent="0.3">
      <c r="A12" s="9"/>
      <c r="B12" s="9"/>
      <c r="C12" s="9"/>
      <c r="D12" s="9"/>
      <c r="E12" s="9"/>
    </row>
    <row r="13" spans="1:5" ht="19.5" customHeight="1" x14ac:dyDescent="0.2">
      <c r="A13" s="10"/>
      <c r="B13" s="10"/>
      <c r="C13" s="10"/>
      <c r="D13" s="10"/>
      <c r="E13" s="11" t="s">
        <v>247</v>
      </c>
    </row>
    <row r="14" spans="1:5" ht="21" customHeight="1" x14ac:dyDescent="0.2">
      <c r="A14" s="54" t="s">
        <v>63</v>
      </c>
      <c r="B14" s="55" t="s">
        <v>108</v>
      </c>
      <c r="C14" s="56" t="s">
        <v>259</v>
      </c>
      <c r="D14" s="56" t="s">
        <v>318</v>
      </c>
      <c r="E14" s="56" t="s">
        <v>347</v>
      </c>
    </row>
    <row r="15" spans="1:5" ht="18.75" x14ac:dyDescent="0.3">
      <c r="A15" s="12">
        <v>1</v>
      </c>
      <c r="B15" s="12">
        <v>2</v>
      </c>
      <c r="C15" s="13">
        <v>3</v>
      </c>
      <c r="D15" s="13">
        <v>4</v>
      </c>
      <c r="E15" s="13">
        <v>5</v>
      </c>
    </row>
    <row r="16" spans="1:5" ht="34.5" customHeight="1" x14ac:dyDescent="0.2">
      <c r="A16" s="14" t="s">
        <v>113</v>
      </c>
      <c r="B16" s="15" t="s">
        <v>114</v>
      </c>
      <c r="C16" s="16">
        <f>+C17+C26+C36+C49+C53+C58+C72+C80+C89+C97+C135</f>
        <v>446744197.29000008</v>
      </c>
      <c r="D16" s="16">
        <f>+D17+D26+D36+D49+D53+D58+D72+D80+D89+D97</f>
        <v>426935221.25999999</v>
      </c>
      <c r="E16" s="16">
        <f>+E17+E26+E36+E49+E53+E58+E72+E80+E89+E97</f>
        <v>456117367.50999999</v>
      </c>
    </row>
    <row r="17" spans="1:5" ht="25.9" customHeight="1" x14ac:dyDescent="0.2">
      <c r="A17" s="14" t="s">
        <v>115</v>
      </c>
      <c r="B17" s="15" t="s">
        <v>116</v>
      </c>
      <c r="C17" s="16">
        <f>+C18</f>
        <v>154963246.74000001</v>
      </c>
      <c r="D17" s="16">
        <f t="shared" ref="D17:E17" si="0">+D18</f>
        <v>142825967.31</v>
      </c>
      <c r="E17" s="16">
        <f t="shared" si="0"/>
        <v>154359455.52000004</v>
      </c>
    </row>
    <row r="18" spans="1:5" ht="30" customHeight="1" x14ac:dyDescent="0.2">
      <c r="A18" s="17" t="s">
        <v>0</v>
      </c>
      <c r="B18" s="18" t="s">
        <v>1</v>
      </c>
      <c r="C18" s="19">
        <f>SUM(C19:C25)</f>
        <v>154963246.74000001</v>
      </c>
      <c r="D18" s="19">
        <f t="shared" ref="D18:E18" si="1">SUM(D19:D25)</f>
        <v>142825967.31</v>
      </c>
      <c r="E18" s="19">
        <f t="shared" si="1"/>
        <v>154359455.52000004</v>
      </c>
    </row>
    <row r="19" spans="1:5" ht="201" customHeight="1" x14ac:dyDescent="0.2">
      <c r="A19" s="17" t="s">
        <v>2</v>
      </c>
      <c r="B19" s="22" t="s">
        <v>382</v>
      </c>
      <c r="C19" s="19">
        <v>140863737.53999999</v>
      </c>
      <c r="D19" s="19">
        <v>131181545.31</v>
      </c>
      <c r="E19" s="19">
        <v>142012919.62</v>
      </c>
    </row>
    <row r="20" spans="1:5" ht="177.75" customHeight="1" x14ac:dyDescent="0.2">
      <c r="A20" s="17" t="s">
        <v>3</v>
      </c>
      <c r="B20" s="57" t="s">
        <v>129</v>
      </c>
      <c r="C20" s="19">
        <v>1091209.72</v>
      </c>
      <c r="D20" s="19">
        <v>1754437.66</v>
      </c>
      <c r="E20" s="19">
        <v>1902065.3</v>
      </c>
    </row>
    <row r="21" spans="1:5" ht="160.5" customHeight="1" x14ac:dyDescent="0.2">
      <c r="A21" s="17" t="s">
        <v>68</v>
      </c>
      <c r="B21" s="22" t="s">
        <v>383</v>
      </c>
      <c r="C21" s="19">
        <v>2517199.08</v>
      </c>
      <c r="D21" s="19">
        <v>1893452.16</v>
      </c>
      <c r="E21" s="19">
        <v>2073366.33</v>
      </c>
    </row>
    <row r="22" spans="1:5" ht="137.25" customHeight="1" x14ac:dyDescent="0.2">
      <c r="A22" s="17" t="s">
        <v>4</v>
      </c>
      <c r="B22" s="22" t="s">
        <v>201</v>
      </c>
      <c r="C22" s="19">
        <v>6479465.5</v>
      </c>
      <c r="D22" s="19">
        <v>5876910</v>
      </c>
      <c r="E22" s="19">
        <v>6084070</v>
      </c>
    </row>
    <row r="23" spans="1:5" ht="259.5" customHeight="1" x14ac:dyDescent="0.2">
      <c r="A23" s="17" t="s">
        <v>260</v>
      </c>
      <c r="B23" s="22" t="s">
        <v>384</v>
      </c>
      <c r="C23" s="19">
        <v>1521201.58</v>
      </c>
      <c r="D23" s="19">
        <v>1560828.24</v>
      </c>
      <c r="E23" s="19">
        <v>1692252.7</v>
      </c>
    </row>
    <row r="24" spans="1:5" ht="127.5" customHeight="1" x14ac:dyDescent="0.2">
      <c r="A24" s="17" t="s">
        <v>344</v>
      </c>
      <c r="B24" s="22" t="s">
        <v>385</v>
      </c>
      <c r="C24" s="19">
        <v>1364396.25</v>
      </c>
      <c r="D24" s="19">
        <v>505147.27</v>
      </c>
      <c r="E24" s="19">
        <v>538058.23999999999</v>
      </c>
    </row>
    <row r="25" spans="1:5" ht="122.25" customHeight="1" x14ac:dyDescent="0.2">
      <c r="A25" s="17" t="s">
        <v>345</v>
      </c>
      <c r="B25" s="57" t="s">
        <v>386</v>
      </c>
      <c r="C25" s="19">
        <v>1126037.07</v>
      </c>
      <c r="D25" s="19">
        <v>53646.67</v>
      </c>
      <c r="E25" s="19">
        <v>56723.33</v>
      </c>
    </row>
    <row r="26" spans="1:5" ht="58.15" customHeight="1" x14ac:dyDescent="0.2">
      <c r="A26" s="14" t="s">
        <v>5</v>
      </c>
      <c r="B26" s="15" t="s">
        <v>6</v>
      </c>
      <c r="C26" s="16">
        <f>+C27</f>
        <v>106200147.63</v>
      </c>
      <c r="D26" s="16">
        <f>+D27</f>
        <v>109281639.94000001</v>
      </c>
      <c r="E26" s="16">
        <f>+E27</f>
        <v>114352184.89</v>
      </c>
    </row>
    <row r="27" spans="1:5" ht="57.6" customHeight="1" x14ac:dyDescent="0.2">
      <c r="A27" s="17" t="s">
        <v>7</v>
      </c>
      <c r="B27" s="18" t="s">
        <v>8</v>
      </c>
      <c r="C27" s="19">
        <f>SUM(C28+C30+C32+C34)</f>
        <v>106200147.63</v>
      </c>
      <c r="D27" s="19">
        <f t="shared" ref="D27:E27" si="2">SUM(D28+D30+D32+D34)</f>
        <v>109281639.94000001</v>
      </c>
      <c r="E27" s="19">
        <f t="shared" si="2"/>
        <v>114352184.89</v>
      </c>
    </row>
    <row r="28" spans="1:5" ht="115.5" customHeight="1" x14ac:dyDescent="0.2">
      <c r="A28" s="17" t="s">
        <v>90</v>
      </c>
      <c r="B28" s="22" t="s">
        <v>91</v>
      </c>
      <c r="C28" s="19">
        <f>SUM(C29)</f>
        <v>55387791.109999999</v>
      </c>
      <c r="D28" s="19">
        <f t="shared" ref="D28:E28" si="3">SUM(D29)</f>
        <v>56854576.950000003</v>
      </c>
      <c r="E28" s="19">
        <f t="shared" si="3"/>
        <v>59565824.140000001</v>
      </c>
    </row>
    <row r="29" spans="1:5" ht="191.25" customHeight="1" x14ac:dyDescent="0.2">
      <c r="A29" s="17" t="s">
        <v>202</v>
      </c>
      <c r="B29" s="22" t="s">
        <v>261</v>
      </c>
      <c r="C29" s="19">
        <v>55387791.109999999</v>
      </c>
      <c r="D29" s="19">
        <v>56854576.950000003</v>
      </c>
      <c r="E29" s="19">
        <v>59565824.140000001</v>
      </c>
    </row>
    <row r="30" spans="1:5" ht="133.5" customHeight="1" x14ac:dyDescent="0.2">
      <c r="A30" s="17" t="s">
        <v>92</v>
      </c>
      <c r="B30" s="57" t="s">
        <v>93</v>
      </c>
      <c r="C30" s="20">
        <f>SUM(C31)</f>
        <v>263905.55</v>
      </c>
      <c r="D30" s="20">
        <f t="shared" ref="D30:E30" si="4">SUM(D31)</f>
        <v>298721.25</v>
      </c>
      <c r="E30" s="20">
        <f t="shared" si="4"/>
        <v>316398.32</v>
      </c>
    </row>
    <row r="31" spans="1:5" ht="210.75" customHeight="1" x14ac:dyDescent="0.2">
      <c r="A31" s="17" t="s">
        <v>203</v>
      </c>
      <c r="B31" s="58" t="s">
        <v>262</v>
      </c>
      <c r="C31" s="19">
        <v>263905.55</v>
      </c>
      <c r="D31" s="19">
        <v>298721.25</v>
      </c>
      <c r="E31" s="19">
        <v>316398.32</v>
      </c>
    </row>
    <row r="32" spans="1:5" ht="117.75" customHeight="1" x14ac:dyDescent="0.2">
      <c r="A32" s="21" t="s">
        <v>94</v>
      </c>
      <c r="B32" s="22" t="s">
        <v>95</v>
      </c>
      <c r="C32" s="19">
        <f>SUM(C33)</f>
        <v>57430920.920000002</v>
      </c>
      <c r="D32" s="19">
        <f t="shared" ref="D32:E32" si="5">SUM(D33)</f>
        <v>59195763.380000003</v>
      </c>
      <c r="E32" s="19">
        <f t="shared" si="5"/>
        <v>62037984.100000001</v>
      </c>
    </row>
    <row r="33" spans="1:5" ht="202.5" customHeight="1" x14ac:dyDescent="0.2">
      <c r="A33" s="21" t="s">
        <v>204</v>
      </c>
      <c r="B33" s="22" t="s">
        <v>263</v>
      </c>
      <c r="C33" s="19">
        <v>57430920.920000002</v>
      </c>
      <c r="D33" s="19">
        <v>59195763.380000003</v>
      </c>
      <c r="E33" s="19">
        <v>62037984.100000001</v>
      </c>
    </row>
    <row r="34" spans="1:5" ht="118.5" customHeight="1" x14ac:dyDescent="0.2">
      <c r="A34" s="21" t="s">
        <v>96</v>
      </c>
      <c r="B34" s="22" t="s">
        <v>97</v>
      </c>
      <c r="C34" s="19">
        <f>SUM(C35)</f>
        <v>-6882469.9500000002</v>
      </c>
      <c r="D34" s="19">
        <f t="shared" ref="D34:E34" si="6">SUM(D35)</f>
        <v>-7067421.6399999997</v>
      </c>
      <c r="E34" s="19">
        <f t="shared" si="6"/>
        <v>-7568021.6699999999</v>
      </c>
    </row>
    <row r="35" spans="1:5" ht="192.75" customHeight="1" x14ac:dyDescent="0.2">
      <c r="A35" s="21" t="s">
        <v>205</v>
      </c>
      <c r="B35" s="57" t="s">
        <v>264</v>
      </c>
      <c r="C35" s="19">
        <v>-6882469.9500000002</v>
      </c>
      <c r="D35" s="19">
        <v>-7067421.6399999997</v>
      </c>
      <c r="E35" s="19">
        <v>-7568021.6699999999</v>
      </c>
    </row>
    <row r="36" spans="1:5" ht="25.5" customHeight="1" x14ac:dyDescent="0.2">
      <c r="A36" s="14" t="s">
        <v>9</v>
      </c>
      <c r="B36" s="15" t="s">
        <v>10</v>
      </c>
      <c r="C36" s="16">
        <f>SUM(C37,C42,C44,C46,C48)</f>
        <v>112800320.09999999</v>
      </c>
      <c r="D36" s="16">
        <f t="shared" ref="D36:E36" si="7">SUM(D37,D42,D44,D46,D48)</f>
        <v>107273802.12</v>
      </c>
      <c r="E36" s="16">
        <f t="shared" si="7"/>
        <v>118899806.21000001</v>
      </c>
    </row>
    <row r="37" spans="1:5" ht="37.5" customHeight="1" x14ac:dyDescent="0.2">
      <c r="A37" s="17" t="s">
        <v>56</v>
      </c>
      <c r="B37" s="22" t="s">
        <v>127</v>
      </c>
      <c r="C37" s="19">
        <f>SUM(C38+C40)</f>
        <v>104812145.31999999</v>
      </c>
      <c r="D37" s="19">
        <f>SUM(D38+D40)</f>
        <v>99407302.5</v>
      </c>
      <c r="E37" s="19">
        <f>SUM(E38+E40)</f>
        <v>110992402.5</v>
      </c>
    </row>
    <row r="38" spans="1:5" ht="57" customHeight="1" x14ac:dyDescent="0.2">
      <c r="A38" s="17" t="s">
        <v>64</v>
      </c>
      <c r="B38" s="57" t="s">
        <v>130</v>
      </c>
      <c r="C38" s="19">
        <f>SUM(C39)</f>
        <v>70135600</v>
      </c>
      <c r="D38" s="19">
        <f>SUM(D39)</f>
        <v>65626275</v>
      </c>
      <c r="E38" s="19">
        <f>SUM(E39)</f>
        <v>74019877.5</v>
      </c>
    </row>
    <row r="39" spans="1:5" ht="60" customHeight="1" x14ac:dyDescent="0.2">
      <c r="A39" s="17" t="s">
        <v>69</v>
      </c>
      <c r="B39" s="22" t="s">
        <v>130</v>
      </c>
      <c r="C39" s="19">
        <v>70135600</v>
      </c>
      <c r="D39" s="19">
        <v>65626275</v>
      </c>
      <c r="E39" s="19">
        <v>74019877.5</v>
      </c>
    </row>
    <row r="40" spans="1:5" ht="73.5" customHeight="1" x14ac:dyDescent="0.2">
      <c r="A40" s="17" t="s">
        <v>65</v>
      </c>
      <c r="B40" s="22" t="s">
        <v>128</v>
      </c>
      <c r="C40" s="19">
        <f>SUM(C41)</f>
        <v>34676545.32</v>
      </c>
      <c r="D40" s="19">
        <f>SUM(D41)</f>
        <v>33781027.5</v>
      </c>
      <c r="E40" s="19">
        <f>SUM(E41)</f>
        <v>36972525</v>
      </c>
    </row>
    <row r="41" spans="1:5" ht="104.25" customHeight="1" x14ac:dyDescent="0.2">
      <c r="A41" s="17" t="s">
        <v>70</v>
      </c>
      <c r="B41" s="59" t="s">
        <v>131</v>
      </c>
      <c r="C41" s="19">
        <v>34676545.32</v>
      </c>
      <c r="D41" s="19">
        <v>33781027.5</v>
      </c>
      <c r="E41" s="19">
        <v>36972525</v>
      </c>
    </row>
    <row r="42" spans="1:5" ht="48.75" customHeight="1" x14ac:dyDescent="0.2">
      <c r="A42" s="17" t="s">
        <v>363</v>
      </c>
      <c r="B42" s="59" t="s">
        <v>364</v>
      </c>
      <c r="C42" s="19">
        <f>SUM(C43)</f>
        <v>49047.48</v>
      </c>
      <c r="D42" s="19">
        <f t="shared" ref="D42:E42" si="8">SUM(D43)</f>
        <v>0</v>
      </c>
      <c r="E42" s="19">
        <f t="shared" si="8"/>
        <v>0</v>
      </c>
    </row>
    <row r="43" spans="1:5" ht="46.5" customHeight="1" x14ac:dyDescent="0.2">
      <c r="A43" s="17" t="s">
        <v>365</v>
      </c>
      <c r="B43" s="59" t="s">
        <v>364</v>
      </c>
      <c r="C43" s="19">
        <v>49047.48</v>
      </c>
      <c r="D43" s="19">
        <v>0</v>
      </c>
      <c r="E43" s="19">
        <v>0</v>
      </c>
    </row>
    <row r="44" spans="1:5" ht="26.25" customHeight="1" x14ac:dyDescent="0.2">
      <c r="A44" s="17" t="s">
        <v>11</v>
      </c>
      <c r="B44" s="18" t="s">
        <v>12</v>
      </c>
      <c r="C44" s="19">
        <f>SUM(C45)</f>
        <v>2978561.39</v>
      </c>
      <c r="D44" s="19">
        <f>SUM(D45)</f>
        <v>2378236.94</v>
      </c>
      <c r="E44" s="19">
        <f>SUM(E45)</f>
        <v>2419141.0299999998</v>
      </c>
    </row>
    <row r="45" spans="1:5" ht="24" customHeight="1" x14ac:dyDescent="0.2">
      <c r="A45" s="17" t="s">
        <v>71</v>
      </c>
      <c r="B45" s="18" t="s">
        <v>12</v>
      </c>
      <c r="C45" s="19">
        <v>2978561.39</v>
      </c>
      <c r="D45" s="19">
        <v>2378236.94</v>
      </c>
      <c r="E45" s="19">
        <v>2419141.0299999998</v>
      </c>
    </row>
    <row r="46" spans="1:5" ht="42.75" customHeight="1" x14ac:dyDescent="0.2">
      <c r="A46" s="17" t="s">
        <v>77</v>
      </c>
      <c r="B46" s="22" t="s">
        <v>46</v>
      </c>
      <c r="C46" s="19">
        <f>SUM(C47)</f>
        <v>4960565.91</v>
      </c>
      <c r="D46" s="19">
        <f>SUM(D47)</f>
        <v>5488262.6799999997</v>
      </c>
      <c r="E46" s="19">
        <f>SUM(E47)</f>
        <v>5488262.6799999997</v>
      </c>
    </row>
    <row r="47" spans="1:5" ht="77.25" customHeight="1" x14ac:dyDescent="0.2">
      <c r="A47" s="17" t="s">
        <v>78</v>
      </c>
      <c r="B47" s="22" t="s">
        <v>206</v>
      </c>
      <c r="C47" s="19">
        <v>4960565.91</v>
      </c>
      <c r="D47" s="19">
        <v>5488262.6799999997</v>
      </c>
      <c r="E47" s="19">
        <v>5488262.6799999997</v>
      </c>
    </row>
    <row r="48" spans="1:5" ht="27.75" hidden="1" customHeight="1" x14ac:dyDescent="0.2">
      <c r="A48" s="17" t="s">
        <v>273</v>
      </c>
      <c r="B48" s="57" t="s">
        <v>272</v>
      </c>
      <c r="C48" s="19"/>
      <c r="D48" s="19"/>
      <c r="E48" s="19"/>
    </row>
    <row r="49" spans="1:5" ht="18.75" x14ac:dyDescent="0.2">
      <c r="A49" s="14" t="s">
        <v>13</v>
      </c>
      <c r="B49" s="15" t="s">
        <v>14</v>
      </c>
      <c r="C49" s="16">
        <f>+C50</f>
        <v>16300360</v>
      </c>
      <c r="D49" s="16">
        <f>+D50</f>
        <v>16441059</v>
      </c>
      <c r="E49" s="16">
        <f>+E50</f>
        <v>17093040</v>
      </c>
    </row>
    <row r="50" spans="1:5" ht="18.75" x14ac:dyDescent="0.2">
      <c r="A50" s="17" t="s">
        <v>15</v>
      </c>
      <c r="B50" s="18" t="s">
        <v>16</v>
      </c>
      <c r="C50" s="19">
        <f>+C51+C52</f>
        <v>16300360</v>
      </c>
      <c r="D50" s="19">
        <f>+D51+D52</f>
        <v>16441059</v>
      </c>
      <c r="E50" s="19">
        <f>+E51+E52</f>
        <v>17093040</v>
      </c>
    </row>
    <row r="51" spans="1:5" ht="46.5" customHeight="1" x14ac:dyDescent="0.2">
      <c r="A51" s="17" t="s">
        <v>17</v>
      </c>
      <c r="B51" s="18" t="s">
        <v>18</v>
      </c>
      <c r="C51" s="19">
        <v>16300360</v>
      </c>
      <c r="D51" s="19">
        <v>16441059</v>
      </c>
      <c r="E51" s="19">
        <v>17093040</v>
      </c>
    </row>
    <row r="52" spans="1:5" ht="56.25" hidden="1" x14ac:dyDescent="0.2">
      <c r="A52" s="17" t="s">
        <v>19</v>
      </c>
      <c r="B52" s="18" t="s">
        <v>20</v>
      </c>
      <c r="C52" s="19"/>
      <c r="D52" s="19"/>
      <c r="E52" s="19"/>
    </row>
    <row r="53" spans="1:5" ht="22.15" customHeight="1" x14ac:dyDescent="0.2">
      <c r="A53" s="14" t="s">
        <v>21</v>
      </c>
      <c r="B53" s="15" t="s">
        <v>22</v>
      </c>
      <c r="C53" s="16">
        <f>SUM(C54+C56)</f>
        <v>8701696.6999999993</v>
      </c>
      <c r="D53" s="16">
        <f>SUM(D54+D56)</f>
        <v>6213480</v>
      </c>
      <c r="E53" s="16">
        <f>SUM(E54+E56)</f>
        <v>6450380</v>
      </c>
    </row>
    <row r="54" spans="1:5" ht="57" customHeight="1" x14ac:dyDescent="0.2">
      <c r="A54" s="17" t="s">
        <v>72</v>
      </c>
      <c r="B54" s="22" t="s">
        <v>73</v>
      </c>
      <c r="C54" s="19">
        <f>SUM(C55)</f>
        <v>8701696.6999999993</v>
      </c>
      <c r="D54" s="19">
        <f>SUM(D55)</f>
        <v>6213480</v>
      </c>
      <c r="E54" s="19">
        <f>SUM(E55)</f>
        <v>6450380</v>
      </c>
    </row>
    <row r="55" spans="1:5" ht="84" customHeight="1" x14ac:dyDescent="0.2">
      <c r="A55" s="17" t="s">
        <v>66</v>
      </c>
      <c r="B55" s="59" t="s">
        <v>132</v>
      </c>
      <c r="C55" s="19">
        <v>8701696.6999999993</v>
      </c>
      <c r="D55" s="19">
        <v>6213480</v>
      </c>
      <c r="E55" s="19">
        <v>6450380</v>
      </c>
    </row>
    <row r="56" spans="1:5" ht="54.6" hidden="1" customHeight="1" x14ac:dyDescent="0.2">
      <c r="A56" s="17" t="s">
        <v>23</v>
      </c>
      <c r="B56" s="22" t="s">
        <v>24</v>
      </c>
      <c r="C56" s="19">
        <f>SUM(C57)</f>
        <v>0</v>
      </c>
      <c r="D56" s="19">
        <f>SUM(D57)</f>
        <v>0</v>
      </c>
      <c r="E56" s="19">
        <f>SUM(E57)</f>
        <v>0</v>
      </c>
    </row>
    <row r="57" spans="1:5" ht="39" hidden="1" customHeight="1" x14ac:dyDescent="0.2">
      <c r="A57" s="17" t="s">
        <v>74</v>
      </c>
      <c r="B57" s="57" t="s">
        <v>133</v>
      </c>
      <c r="C57" s="19"/>
      <c r="D57" s="19"/>
      <c r="E57" s="19"/>
    </row>
    <row r="58" spans="1:5" ht="80.25" customHeight="1" x14ac:dyDescent="0.2">
      <c r="A58" s="14" t="s">
        <v>27</v>
      </c>
      <c r="B58" s="15" t="s">
        <v>28</v>
      </c>
      <c r="C58" s="16">
        <f>+C59+C61+C69</f>
        <v>12492821.720000001</v>
      </c>
      <c r="D58" s="16">
        <f t="shared" ref="D58:E58" si="9">+D59+D61+D69</f>
        <v>8184800</v>
      </c>
      <c r="E58" s="16">
        <f t="shared" si="9"/>
        <v>7975200</v>
      </c>
    </row>
    <row r="59" spans="1:5" ht="34.9" hidden="1" customHeight="1" x14ac:dyDescent="0.2">
      <c r="A59" s="17" t="s">
        <v>29</v>
      </c>
      <c r="B59" s="18" t="s">
        <v>30</v>
      </c>
      <c r="C59" s="19">
        <f>+C60</f>
        <v>0</v>
      </c>
      <c r="D59" s="19">
        <f>+D60</f>
        <v>0</v>
      </c>
      <c r="E59" s="19">
        <f>+E60</f>
        <v>0</v>
      </c>
    </row>
    <row r="60" spans="1:5" ht="55.9" hidden="1" customHeight="1" x14ac:dyDescent="0.2">
      <c r="A60" s="17" t="s">
        <v>98</v>
      </c>
      <c r="B60" s="18" t="s">
        <v>134</v>
      </c>
      <c r="C60" s="19"/>
      <c r="D60" s="19"/>
      <c r="E60" s="19"/>
    </row>
    <row r="61" spans="1:5" ht="149.25" customHeight="1" x14ac:dyDescent="0.2">
      <c r="A61" s="17" t="s">
        <v>31</v>
      </c>
      <c r="B61" s="57" t="s">
        <v>75</v>
      </c>
      <c r="C61" s="19">
        <f>+C62+C65+C67</f>
        <v>11712821.720000001</v>
      </c>
      <c r="D61" s="19">
        <f t="shared" ref="D61:E61" si="10">+D62+D65+D67</f>
        <v>7684800</v>
      </c>
      <c r="E61" s="19">
        <f t="shared" si="10"/>
        <v>7475200</v>
      </c>
    </row>
    <row r="62" spans="1:5" ht="117" customHeight="1" x14ac:dyDescent="0.2">
      <c r="A62" s="17" t="s">
        <v>32</v>
      </c>
      <c r="B62" s="22" t="s">
        <v>33</v>
      </c>
      <c r="C62" s="19">
        <f>SUM(C63:C64)</f>
        <v>10794591.720000001</v>
      </c>
      <c r="D62" s="19">
        <f t="shared" ref="D62:E62" si="11">SUM(D63:D64)</f>
        <v>6734700</v>
      </c>
      <c r="E62" s="19">
        <f t="shared" si="11"/>
        <v>6525100</v>
      </c>
    </row>
    <row r="63" spans="1:5" ht="154.5" customHeight="1" x14ac:dyDescent="0.2">
      <c r="A63" s="17" t="s">
        <v>136</v>
      </c>
      <c r="B63" s="22" t="s">
        <v>135</v>
      </c>
      <c r="C63" s="19">
        <v>8534091.7200000007</v>
      </c>
      <c r="D63" s="19">
        <v>4174200</v>
      </c>
      <c r="E63" s="19">
        <v>4000100</v>
      </c>
    </row>
    <row r="64" spans="1:5" ht="138.75" customHeight="1" x14ac:dyDescent="0.2">
      <c r="A64" s="17" t="s">
        <v>120</v>
      </c>
      <c r="B64" s="57" t="s">
        <v>121</v>
      </c>
      <c r="C64" s="19">
        <v>2260500</v>
      </c>
      <c r="D64" s="19">
        <v>2560500</v>
      </c>
      <c r="E64" s="19">
        <v>2525000</v>
      </c>
    </row>
    <row r="65" spans="1:5" ht="156.75" customHeight="1" x14ac:dyDescent="0.2">
      <c r="A65" s="17" t="s">
        <v>34</v>
      </c>
      <c r="B65" s="22" t="s">
        <v>265</v>
      </c>
      <c r="C65" s="19">
        <f>SUM(C66)</f>
        <v>20850</v>
      </c>
      <c r="D65" s="19">
        <f>SUM(D66)</f>
        <v>23500</v>
      </c>
      <c r="E65" s="19">
        <f>SUM(E66)</f>
        <v>23500</v>
      </c>
    </row>
    <row r="66" spans="1:5" ht="114.75" customHeight="1" x14ac:dyDescent="0.2">
      <c r="A66" s="17" t="s">
        <v>67</v>
      </c>
      <c r="B66" s="57" t="s">
        <v>137</v>
      </c>
      <c r="C66" s="19">
        <v>20850</v>
      </c>
      <c r="D66" s="19">
        <v>23500</v>
      </c>
      <c r="E66" s="19">
        <v>23500</v>
      </c>
    </row>
    <row r="67" spans="1:5" ht="81" customHeight="1" x14ac:dyDescent="0.2">
      <c r="A67" s="17" t="s">
        <v>79</v>
      </c>
      <c r="B67" s="22" t="s">
        <v>80</v>
      </c>
      <c r="C67" s="19">
        <f>+C68</f>
        <v>897380</v>
      </c>
      <c r="D67" s="19">
        <f>+D68</f>
        <v>926600</v>
      </c>
      <c r="E67" s="19">
        <f>+E68</f>
        <v>926600</v>
      </c>
    </row>
    <row r="68" spans="1:5" ht="70.5" customHeight="1" x14ac:dyDescent="0.2">
      <c r="A68" s="17" t="s">
        <v>81</v>
      </c>
      <c r="B68" s="22" t="s">
        <v>47</v>
      </c>
      <c r="C68" s="19">
        <v>897380</v>
      </c>
      <c r="D68" s="19">
        <v>926600</v>
      </c>
      <c r="E68" s="19">
        <v>926600</v>
      </c>
    </row>
    <row r="69" spans="1:5" ht="140.25" customHeight="1" x14ac:dyDescent="0.2">
      <c r="A69" s="17" t="s">
        <v>122</v>
      </c>
      <c r="B69" s="57" t="s">
        <v>123</v>
      </c>
      <c r="C69" s="19">
        <f>SUM(C70)</f>
        <v>780000</v>
      </c>
      <c r="D69" s="19">
        <f t="shared" ref="D69:E70" si="12">SUM(D70)</f>
        <v>500000</v>
      </c>
      <c r="E69" s="19">
        <f t="shared" si="12"/>
        <v>500000</v>
      </c>
    </row>
    <row r="70" spans="1:5" ht="174" customHeight="1" x14ac:dyDescent="0.2">
      <c r="A70" s="17" t="s">
        <v>320</v>
      </c>
      <c r="B70" s="18" t="s">
        <v>319</v>
      </c>
      <c r="C70" s="19">
        <f>SUM(C71)</f>
        <v>780000</v>
      </c>
      <c r="D70" s="19">
        <f t="shared" si="12"/>
        <v>500000</v>
      </c>
      <c r="E70" s="19">
        <f t="shared" si="12"/>
        <v>500000</v>
      </c>
    </row>
    <row r="71" spans="1:5" ht="183.75" customHeight="1" x14ac:dyDescent="0.2">
      <c r="A71" s="17" t="s">
        <v>321</v>
      </c>
      <c r="B71" s="57" t="s">
        <v>322</v>
      </c>
      <c r="C71" s="19">
        <v>780000</v>
      </c>
      <c r="D71" s="19">
        <v>500000</v>
      </c>
      <c r="E71" s="19">
        <v>500000</v>
      </c>
    </row>
    <row r="72" spans="1:5" ht="44.45" customHeight="1" x14ac:dyDescent="0.2">
      <c r="A72" s="14" t="s">
        <v>35</v>
      </c>
      <c r="B72" s="15" t="s">
        <v>36</v>
      </c>
      <c r="C72" s="16">
        <f>SUM(C73)</f>
        <v>18803.7</v>
      </c>
      <c r="D72" s="16">
        <f t="shared" ref="D72:E72" si="13">SUM(D73)</f>
        <v>88402.26999999999</v>
      </c>
      <c r="E72" s="16">
        <f t="shared" si="13"/>
        <v>88402.26999999999</v>
      </c>
    </row>
    <row r="73" spans="1:5" ht="39" customHeight="1" x14ac:dyDescent="0.2">
      <c r="A73" s="17" t="s">
        <v>37</v>
      </c>
      <c r="B73" s="18" t="s">
        <v>38</v>
      </c>
      <c r="C73" s="19">
        <f>SUM(C74+C75+C76+C79)</f>
        <v>18803.7</v>
      </c>
      <c r="D73" s="19">
        <f t="shared" ref="D73:E73" si="14">SUM(D74+D75+D76+D79)</f>
        <v>88402.26999999999</v>
      </c>
      <c r="E73" s="19">
        <f t="shared" si="14"/>
        <v>88402.26999999999</v>
      </c>
    </row>
    <row r="74" spans="1:5" ht="39" customHeight="1" x14ac:dyDescent="0.2">
      <c r="A74" s="17" t="s">
        <v>100</v>
      </c>
      <c r="B74" s="22" t="s">
        <v>346</v>
      </c>
      <c r="C74" s="19">
        <v>17020.45</v>
      </c>
      <c r="D74" s="19">
        <v>45186.13</v>
      </c>
      <c r="E74" s="19">
        <v>45186.13</v>
      </c>
    </row>
    <row r="75" spans="1:5" ht="39" customHeight="1" x14ac:dyDescent="0.2">
      <c r="A75" s="17" t="s">
        <v>275</v>
      </c>
      <c r="B75" s="22" t="s">
        <v>274</v>
      </c>
      <c r="C75" s="19">
        <v>5.01</v>
      </c>
      <c r="D75" s="19">
        <v>37.97</v>
      </c>
      <c r="E75" s="19">
        <v>37.97</v>
      </c>
    </row>
    <row r="76" spans="1:5" ht="38.25" customHeight="1" x14ac:dyDescent="0.2">
      <c r="A76" s="17" t="s">
        <v>101</v>
      </c>
      <c r="B76" s="22" t="s">
        <v>102</v>
      </c>
      <c r="C76" s="19">
        <f>SUM(C77:C78)</f>
        <v>1778.24</v>
      </c>
      <c r="D76" s="19">
        <f t="shared" ref="D76:E76" si="15">SUM(D77:D78)</f>
        <v>43178.17</v>
      </c>
      <c r="E76" s="19">
        <f t="shared" si="15"/>
        <v>43178.17</v>
      </c>
    </row>
    <row r="77" spans="1:5" ht="31.9" customHeight="1" x14ac:dyDescent="0.2">
      <c r="A77" s="17" t="s">
        <v>148</v>
      </c>
      <c r="B77" s="23" t="s">
        <v>149</v>
      </c>
      <c r="C77" s="19">
        <v>1778.24</v>
      </c>
      <c r="D77" s="19">
        <v>43178.17</v>
      </c>
      <c r="E77" s="19">
        <v>43178.17</v>
      </c>
    </row>
    <row r="78" spans="1:5" ht="38.25" hidden="1" customHeight="1" x14ac:dyDescent="0.2">
      <c r="A78" s="24" t="s">
        <v>219</v>
      </c>
      <c r="B78" s="25" t="s">
        <v>220</v>
      </c>
      <c r="C78" s="19"/>
      <c r="D78" s="19"/>
      <c r="E78" s="19"/>
    </row>
    <row r="79" spans="1:5" ht="76.900000000000006" hidden="1" customHeight="1" x14ac:dyDescent="0.2">
      <c r="A79" s="24" t="s">
        <v>227</v>
      </c>
      <c r="B79" s="26" t="s">
        <v>228</v>
      </c>
      <c r="C79" s="19"/>
      <c r="D79" s="19"/>
      <c r="E79" s="19"/>
    </row>
    <row r="80" spans="1:5" ht="68.25" customHeight="1" x14ac:dyDescent="0.2">
      <c r="A80" s="14" t="s">
        <v>39</v>
      </c>
      <c r="B80" s="15" t="s">
        <v>165</v>
      </c>
      <c r="C80" s="16">
        <f>SUM(C82+C84)</f>
        <v>21715548.48</v>
      </c>
      <c r="D80" s="16">
        <f>SUM(D82+D84)</f>
        <v>33070710</v>
      </c>
      <c r="E80" s="16">
        <f>SUM(E82+E84)</f>
        <v>34393538</v>
      </c>
    </row>
    <row r="81" spans="1:5" ht="22.5" customHeight="1" x14ac:dyDescent="0.2">
      <c r="A81" s="17" t="s">
        <v>166</v>
      </c>
      <c r="B81" s="18" t="s">
        <v>82</v>
      </c>
      <c r="C81" s="19">
        <f t="shared" ref="C81:E82" si="16">SUM(C82)</f>
        <v>20950820.170000002</v>
      </c>
      <c r="D81" s="19">
        <f t="shared" si="16"/>
        <v>32508528</v>
      </c>
      <c r="E81" s="19">
        <f t="shared" si="16"/>
        <v>33808869</v>
      </c>
    </row>
    <row r="82" spans="1:5" ht="38.25" customHeight="1" x14ac:dyDescent="0.2">
      <c r="A82" s="17" t="s">
        <v>83</v>
      </c>
      <c r="B82" s="18" t="s">
        <v>84</v>
      </c>
      <c r="C82" s="19">
        <f t="shared" si="16"/>
        <v>20950820.170000002</v>
      </c>
      <c r="D82" s="19">
        <f t="shared" si="16"/>
        <v>32508528</v>
      </c>
      <c r="E82" s="19">
        <f t="shared" si="16"/>
        <v>33808869</v>
      </c>
    </row>
    <row r="83" spans="1:5" ht="60" customHeight="1" x14ac:dyDescent="0.2">
      <c r="A83" s="17" t="s">
        <v>85</v>
      </c>
      <c r="B83" s="57" t="s">
        <v>138</v>
      </c>
      <c r="C83" s="19">
        <v>20950820.170000002</v>
      </c>
      <c r="D83" s="19">
        <v>32508528</v>
      </c>
      <c r="E83" s="19">
        <v>33808869</v>
      </c>
    </row>
    <row r="84" spans="1:5" ht="26.25" customHeight="1" x14ac:dyDescent="0.2">
      <c r="A84" s="17" t="s">
        <v>40</v>
      </c>
      <c r="B84" s="18" t="s">
        <v>103</v>
      </c>
      <c r="C84" s="19">
        <f>SUM(C85+C87)</f>
        <v>764728.31</v>
      </c>
      <c r="D84" s="19">
        <f t="shared" ref="C84:E85" si="17">SUM(D85)</f>
        <v>562182</v>
      </c>
      <c r="E84" s="19">
        <f t="shared" si="17"/>
        <v>584669</v>
      </c>
    </row>
    <row r="85" spans="1:5" ht="67.5" customHeight="1" x14ac:dyDescent="0.2">
      <c r="A85" s="17" t="s">
        <v>86</v>
      </c>
      <c r="B85" s="22" t="s">
        <v>87</v>
      </c>
      <c r="C85" s="19">
        <f t="shared" si="17"/>
        <v>540560</v>
      </c>
      <c r="D85" s="19">
        <f t="shared" si="17"/>
        <v>562182</v>
      </c>
      <c r="E85" s="19">
        <f t="shared" si="17"/>
        <v>584669</v>
      </c>
    </row>
    <row r="86" spans="1:5" ht="57" customHeight="1" x14ac:dyDescent="0.2">
      <c r="A86" s="17" t="s">
        <v>88</v>
      </c>
      <c r="B86" s="57" t="s">
        <v>139</v>
      </c>
      <c r="C86" s="19">
        <v>540560</v>
      </c>
      <c r="D86" s="19">
        <v>562182</v>
      </c>
      <c r="E86" s="19">
        <v>584669</v>
      </c>
    </row>
    <row r="87" spans="1:5" ht="42" customHeight="1" x14ac:dyDescent="0.2">
      <c r="A87" s="17" t="s">
        <v>389</v>
      </c>
      <c r="B87" s="22" t="s">
        <v>391</v>
      </c>
      <c r="C87" s="19">
        <f>SUM(C88)</f>
        <v>224168.31</v>
      </c>
      <c r="D87" s="19">
        <f t="shared" ref="D87:E87" si="18">SUM(D88)</f>
        <v>0</v>
      </c>
      <c r="E87" s="19">
        <f t="shared" si="18"/>
        <v>0</v>
      </c>
    </row>
    <row r="88" spans="1:5" ht="46.5" customHeight="1" x14ac:dyDescent="0.2">
      <c r="A88" s="17" t="s">
        <v>390</v>
      </c>
      <c r="B88" s="57" t="s">
        <v>392</v>
      </c>
      <c r="C88" s="19">
        <v>224168.31</v>
      </c>
      <c r="D88" s="19">
        <v>0</v>
      </c>
      <c r="E88" s="19">
        <v>0</v>
      </c>
    </row>
    <row r="89" spans="1:5" ht="52.5" customHeight="1" x14ac:dyDescent="0.2">
      <c r="A89" s="14" t="s">
        <v>41</v>
      </c>
      <c r="B89" s="15" t="s">
        <v>42</v>
      </c>
      <c r="C89" s="16">
        <f>+C90+C93</f>
        <v>11763812.99</v>
      </c>
      <c r="D89" s="16">
        <f>+D90+D93</f>
        <v>2700000</v>
      </c>
      <c r="E89" s="16">
        <f>+E90+E93</f>
        <v>1650000</v>
      </c>
    </row>
    <row r="90" spans="1:5" ht="121.5" hidden="1" customHeight="1" x14ac:dyDescent="0.2">
      <c r="A90" s="17" t="s">
        <v>43</v>
      </c>
      <c r="B90" s="22" t="s">
        <v>125</v>
      </c>
      <c r="C90" s="19">
        <f t="shared" ref="C90:E91" si="19">+C91</f>
        <v>0</v>
      </c>
      <c r="D90" s="19">
        <f t="shared" si="19"/>
        <v>0</v>
      </c>
      <c r="E90" s="19">
        <f t="shared" si="19"/>
        <v>0</v>
      </c>
    </row>
    <row r="91" spans="1:5" ht="122.45" hidden="1" customHeight="1" x14ac:dyDescent="0.2">
      <c r="A91" s="17" t="s">
        <v>104</v>
      </c>
      <c r="B91" s="22" t="s">
        <v>126</v>
      </c>
      <c r="C91" s="19">
        <f t="shared" si="19"/>
        <v>0</v>
      </c>
      <c r="D91" s="19">
        <f t="shared" si="19"/>
        <v>0</v>
      </c>
      <c r="E91" s="19">
        <f t="shared" si="19"/>
        <v>0</v>
      </c>
    </row>
    <row r="92" spans="1:5" ht="142.15" hidden="1" customHeight="1" x14ac:dyDescent="0.2">
      <c r="A92" s="17" t="s">
        <v>105</v>
      </c>
      <c r="B92" s="22" t="s">
        <v>140</v>
      </c>
      <c r="C92" s="19"/>
      <c r="D92" s="19"/>
      <c r="E92" s="19"/>
    </row>
    <row r="93" spans="1:5" ht="57" customHeight="1" x14ac:dyDescent="0.2">
      <c r="A93" s="17" t="s">
        <v>44</v>
      </c>
      <c r="B93" s="59" t="s">
        <v>99</v>
      </c>
      <c r="C93" s="19">
        <f>+C94</f>
        <v>11763812.99</v>
      </c>
      <c r="D93" s="19">
        <f>+D94</f>
        <v>2700000</v>
      </c>
      <c r="E93" s="19">
        <f>+E94</f>
        <v>1650000</v>
      </c>
    </row>
    <row r="94" spans="1:5" ht="57" customHeight="1" x14ac:dyDescent="0.2">
      <c r="A94" s="17" t="s">
        <v>45</v>
      </c>
      <c r="B94" s="22" t="s">
        <v>106</v>
      </c>
      <c r="C94" s="19">
        <f t="shared" ref="C94:E94" si="20">SUM(C95:C96)</f>
        <v>11763812.99</v>
      </c>
      <c r="D94" s="19">
        <f t="shared" si="20"/>
        <v>2700000</v>
      </c>
      <c r="E94" s="19">
        <f t="shared" si="20"/>
        <v>1650000</v>
      </c>
    </row>
    <row r="95" spans="1:5" ht="96" customHeight="1" x14ac:dyDescent="0.2">
      <c r="A95" s="17" t="s">
        <v>142</v>
      </c>
      <c r="B95" s="22" t="s">
        <v>141</v>
      </c>
      <c r="C95" s="19">
        <v>10393152.4</v>
      </c>
      <c r="D95" s="19">
        <v>2000000</v>
      </c>
      <c r="E95" s="19">
        <v>1000000</v>
      </c>
    </row>
    <row r="96" spans="1:5" ht="86.25" customHeight="1" x14ac:dyDescent="0.2">
      <c r="A96" s="17" t="s">
        <v>124</v>
      </c>
      <c r="B96" s="57" t="s">
        <v>143</v>
      </c>
      <c r="C96" s="19">
        <v>1370660.59</v>
      </c>
      <c r="D96" s="19">
        <v>700000</v>
      </c>
      <c r="E96" s="19">
        <v>650000</v>
      </c>
    </row>
    <row r="97" spans="1:5" ht="38.450000000000003" customHeight="1" x14ac:dyDescent="0.2">
      <c r="A97" s="14" t="s">
        <v>54</v>
      </c>
      <c r="B97" s="15" t="s">
        <v>55</v>
      </c>
      <c r="C97" s="16">
        <f>SUM(C98+C120+C122+C127+C133)</f>
        <v>1694310.17</v>
      </c>
      <c r="D97" s="16">
        <f>SUM(D98+D120+D122+D127+D133)</f>
        <v>855360.62</v>
      </c>
      <c r="E97" s="16">
        <f>SUM(E98+E120+E122+E127+E133)</f>
        <v>855360.62</v>
      </c>
    </row>
    <row r="98" spans="1:5" ht="56.45" customHeight="1" x14ac:dyDescent="0.2">
      <c r="A98" s="17" t="s">
        <v>207</v>
      </c>
      <c r="B98" s="18" t="s">
        <v>208</v>
      </c>
      <c r="C98" s="19">
        <f>SUM(C99+C101+C103+C106+C108+C110+C112+C114+C116+C118)</f>
        <v>800233.5</v>
      </c>
      <c r="D98" s="19">
        <f>SUM(D99+D101+D103+D106+D108+D110+D112+D114+D116+D118)</f>
        <v>854360.62</v>
      </c>
      <c r="E98" s="19">
        <f>SUM(E99+E101+E103+E106+E108+E110+E112+E114+E116+E118)</f>
        <v>854360.62</v>
      </c>
    </row>
    <row r="99" spans="1:5" ht="99" customHeight="1" x14ac:dyDescent="0.2">
      <c r="A99" s="17" t="s">
        <v>229</v>
      </c>
      <c r="B99" s="18" t="s">
        <v>230</v>
      </c>
      <c r="C99" s="19">
        <f>SUM(C100)</f>
        <v>12160.5</v>
      </c>
      <c r="D99" s="19">
        <f t="shared" ref="D99:E99" si="21">SUM(D100)</f>
        <v>27470.5</v>
      </c>
      <c r="E99" s="19">
        <f t="shared" si="21"/>
        <v>27470.5</v>
      </c>
    </row>
    <row r="100" spans="1:5" ht="139.5" customHeight="1" x14ac:dyDescent="0.2">
      <c r="A100" s="17" t="s">
        <v>231</v>
      </c>
      <c r="B100" s="18" t="s">
        <v>232</v>
      </c>
      <c r="C100" s="19">
        <v>12160.5</v>
      </c>
      <c r="D100" s="19">
        <v>27470.5</v>
      </c>
      <c r="E100" s="19">
        <v>27470.5</v>
      </c>
    </row>
    <row r="101" spans="1:5" ht="138" customHeight="1" x14ac:dyDescent="0.2">
      <c r="A101" s="17" t="s">
        <v>209</v>
      </c>
      <c r="B101" s="22" t="s">
        <v>266</v>
      </c>
      <c r="C101" s="19">
        <f>SUM(C102)</f>
        <v>113236.65</v>
      </c>
      <c r="D101" s="19">
        <f t="shared" ref="D101:E101" si="22">SUM(D102)</f>
        <v>28399.56</v>
      </c>
      <c r="E101" s="19">
        <f t="shared" si="22"/>
        <v>28399.56</v>
      </c>
    </row>
    <row r="102" spans="1:5" ht="174" customHeight="1" x14ac:dyDescent="0.2">
      <c r="A102" s="17" t="s">
        <v>210</v>
      </c>
      <c r="B102" s="22" t="s">
        <v>267</v>
      </c>
      <c r="C102" s="19">
        <v>113236.65</v>
      </c>
      <c r="D102" s="19">
        <v>28399.56</v>
      </c>
      <c r="E102" s="19">
        <v>28399.56</v>
      </c>
    </row>
    <row r="103" spans="1:5" ht="99.75" customHeight="1" x14ac:dyDescent="0.2">
      <c r="A103" s="17" t="s">
        <v>211</v>
      </c>
      <c r="B103" s="22" t="s">
        <v>268</v>
      </c>
      <c r="C103" s="19">
        <f>SUM(C104:C105)</f>
        <v>1000</v>
      </c>
      <c r="D103" s="19">
        <f t="shared" ref="D103:E103" si="23">SUM(D104:D105)</f>
        <v>229402.15</v>
      </c>
      <c r="E103" s="19">
        <f t="shared" si="23"/>
        <v>229402.15</v>
      </c>
    </row>
    <row r="104" spans="1:5" ht="135.75" customHeight="1" x14ac:dyDescent="0.2">
      <c r="A104" s="17" t="s">
        <v>212</v>
      </c>
      <c r="B104" s="22" t="s">
        <v>269</v>
      </c>
      <c r="C104" s="19">
        <v>1000</v>
      </c>
      <c r="D104" s="19">
        <v>229402.15</v>
      </c>
      <c r="E104" s="19">
        <v>229402.15</v>
      </c>
    </row>
    <row r="105" spans="1:5" ht="135" hidden="1" customHeight="1" x14ac:dyDescent="0.2">
      <c r="A105" s="17" t="s">
        <v>233</v>
      </c>
      <c r="B105" s="57" t="s">
        <v>234</v>
      </c>
      <c r="C105" s="19"/>
      <c r="D105" s="19"/>
      <c r="E105" s="19"/>
    </row>
    <row r="106" spans="1:5" ht="111" customHeight="1" x14ac:dyDescent="0.2">
      <c r="A106" s="17" t="s">
        <v>409</v>
      </c>
      <c r="B106" s="22" t="s">
        <v>408</v>
      </c>
      <c r="C106" s="19">
        <f>SUM(C107:C107)</f>
        <v>25000</v>
      </c>
      <c r="D106" s="19">
        <f>SUM(D107:D107)</f>
        <v>0</v>
      </c>
      <c r="E106" s="19">
        <f>SUM(E107:E107)</f>
        <v>0</v>
      </c>
    </row>
    <row r="107" spans="1:5" ht="153.75" customHeight="1" x14ac:dyDescent="0.2">
      <c r="A107" s="17" t="s">
        <v>410</v>
      </c>
      <c r="B107" s="22" t="s">
        <v>411</v>
      </c>
      <c r="C107" s="19">
        <v>25000</v>
      </c>
      <c r="D107" s="19">
        <v>0</v>
      </c>
      <c r="E107" s="19">
        <v>0</v>
      </c>
    </row>
    <row r="108" spans="1:5" ht="95.25" customHeight="1" x14ac:dyDescent="0.2">
      <c r="A108" s="17" t="s">
        <v>276</v>
      </c>
      <c r="B108" s="22" t="s">
        <v>277</v>
      </c>
      <c r="C108" s="19">
        <f>SUM(C109)</f>
        <v>8750</v>
      </c>
      <c r="D108" s="19">
        <f t="shared" ref="D108:E108" si="24">SUM(D109)</f>
        <v>13227.72</v>
      </c>
      <c r="E108" s="19">
        <f t="shared" si="24"/>
        <v>13227.72</v>
      </c>
    </row>
    <row r="109" spans="1:5" ht="152.25" customHeight="1" x14ac:dyDescent="0.2">
      <c r="A109" s="17" t="s">
        <v>278</v>
      </c>
      <c r="B109" s="57" t="s">
        <v>279</v>
      </c>
      <c r="C109" s="19">
        <v>8750</v>
      </c>
      <c r="D109" s="19">
        <v>13227.72</v>
      </c>
      <c r="E109" s="19">
        <v>13227.72</v>
      </c>
    </row>
    <row r="110" spans="1:5" ht="121.5" customHeight="1" x14ac:dyDescent="0.2">
      <c r="A110" s="17" t="s">
        <v>235</v>
      </c>
      <c r="B110" s="22" t="s">
        <v>236</v>
      </c>
      <c r="C110" s="19">
        <f>SUM(C111)</f>
        <v>38257.01</v>
      </c>
      <c r="D110" s="19">
        <f t="shared" ref="D110:E110" si="25">SUM(D111)</f>
        <v>67361.649999999994</v>
      </c>
      <c r="E110" s="19">
        <f t="shared" si="25"/>
        <v>67361.649999999994</v>
      </c>
    </row>
    <row r="111" spans="1:5" ht="159.75" customHeight="1" x14ac:dyDescent="0.2">
      <c r="A111" s="17" t="s">
        <v>237</v>
      </c>
      <c r="B111" s="57" t="s">
        <v>238</v>
      </c>
      <c r="C111" s="19">
        <v>38257.01</v>
      </c>
      <c r="D111" s="19">
        <v>67361.649999999994</v>
      </c>
      <c r="E111" s="19">
        <v>67361.649999999994</v>
      </c>
    </row>
    <row r="112" spans="1:5" ht="167.25" customHeight="1" x14ac:dyDescent="0.2">
      <c r="A112" s="17" t="s">
        <v>239</v>
      </c>
      <c r="B112" s="22" t="s">
        <v>388</v>
      </c>
      <c r="C112" s="19">
        <f>SUM(C113)</f>
        <v>89345.72</v>
      </c>
      <c r="D112" s="19">
        <f t="shared" ref="D112:E112" si="26">SUM(D113)</f>
        <v>19604</v>
      </c>
      <c r="E112" s="19">
        <f t="shared" si="26"/>
        <v>19604</v>
      </c>
    </row>
    <row r="113" spans="1:5" ht="254.25" customHeight="1" x14ac:dyDescent="0.2">
      <c r="A113" s="35" t="s">
        <v>240</v>
      </c>
      <c r="B113" s="57" t="s">
        <v>387</v>
      </c>
      <c r="C113" s="19">
        <v>89345.72</v>
      </c>
      <c r="D113" s="19">
        <v>19604</v>
      </c>
      <c r="E113" s="19">
        <v>19604</v>
      </c>
    </row>
    <row r="114" spans="1:5" ht="115.5" customHeight="1" x14ac:dyDescent="0.2">
      <c r="A114" s="17" t="s">
        <v>323</v>
      </c>
      <c r="B114" s="60" t="s">
        <v>324</v>
      </c>
      <c r="C114" s="19">
        <f>SUM(C115)</f>
        <v>500</v>
      </c>
      <c r="D114" s="19">
        <f t="shared" ref="D114:E114" si="27">SUM(D115)</f>
        <v>1803.08</v>
      </c>
      <c r="E114" s="19">
        <f t="shared" si="27"/>
        <v>1803.08</v>
      </c>
    </row>
    <row r="115" spans="1:5" ht="162" customHeight="1" x14ac:dyDescent="0.2">
      <c r="A115" s="24" t="s">
        <v>325</v>
      </c>
      <c r="B115" s="57" t="s">
        <v>326</v>
      </c>
      <c r="C115" s="19">
        <v>500</v>
      </c>
      <c r="D115" s="19">
        <v>1803.08</v>
      </c>
      <c r="E115" s="19">
        <v>1803.08</v>
      </c>
    </row>
    <row r="116" spans="1:5" ht="97.5" customHeight="1" x14ac:dyDescent="0.2">
      <c r="A116" s="17" t="s">
        <v>241</v>
      </c>
      <c r="B116" s="22" t="s">
        <v>242</v>
      </c>
      <c r="C116" s="19">
        <f>SUM(C117)</f>
        <v>304500</v>
      </c>
      <c r="D116" s="19">
        <f t="shared" ref="D116:E116" si="28">SUM(D117)</f>
        <v>278045.03999999998</v>
      </c>
      <c r="E116" s="19">
        <f t="shared" si="28"/>
        <v>278045.03999999998</v>
      </c>
    </row>
    <row r="117" spans="1:5" ht="141" customHeight="1" x14ac:dyDescent="0.2">
      <c r="A117" s="17" t="s">
        <v>243</v>
      </c>
      <c r="B117" s="57" t="s">
        <v>244</v>
      </c>
      <c r="C117" s="19">
        <v>304500</v>
      </c>
      <c r="D117" s="19">
        <v>278045.03999999998</v>
      </c>
      <c r="E117" s="19">
        <v>278045.03999999998</v>
      </c>
    </row>
    <row r="118" spans="1:5" ht="116.25" customHeight="1" x14ac:dyDescent="0.2">
      <c r="A118" s="17" t="s">
        <v>213</v>
      </c>
      <c r="B118" s="22" t="s">
        <v>270</v>
      </c>
      <c r="C118" s="19">
        <f>SUM(C119)</f>
        <v>207483.62</v>
      </c>
      <c r="D118" s="19">
        <f t="shared" ref="D118:E118" si="29">SUM(D119)</f>
        <v>189046.92</v>
      </c>
      <c r="E118" s="19">
        <f t="shared" si="29"/>
        <v>189046.92</v>
      </c>
    </row>
    <row r="119" spans="1:5" ht="160.5" customHeight="1" x14ac:dyDescent="0.2">
      <c r="A119" s="17" t="s">
        <v>214</v>
      </c>
      <c r="B119" s="22" t="s">
        <v>271</v>
      </c>
      <c r="C119" s="19">
        <v>207483.62</v>
      </c>
      <c r="D119" s="19">
        <v>189046.92</v>
      </c>
      <c r="E119" s="19">
        <v>189046.92</v>
      </c>
    </row>
    <row r="120" spans="1:5" ht="61.5" customHeight="1" x14ac:dyDescent="0.2">
      <c r="A120" s="17" t="s">
        <v>215</v>
      </c>
      <c r="B120" s="22" t="s">
        <v>216</v>
      </c>
      <c r="C120" s="19">
        <f>SUM(C121)</f>
        <v>5000</v>
      </c>
      <c r="D120" s="19">
        <f t="shared" ref="D120:E120" si="30">SUM(D121)</f>
        <v>1000</v>
      </c>
      <c r="E120" s="19">
        <f t="shared" si="30"/>
        <v>1000</v>
      </c>
    </row>
    <row r="121" spans="1:5" ht="79.5" customHeight="1" x14ac:dyDescent="0.2">
      <c r="A121" s="17" t="s">
        <v>217</v>
      </c>
      <c r="B121" s="57" t="s">
        <v>218</v>
      </c>
      <c r="C121" s="19">
        <v>5000</v>
      </c>
      <c r="D121" s="19">
        <v>1000</v>
      </c>
      <c r="E121" s="19">
        <v>1000</v>
      </c>
    </row>
    <row r="122" spans="1:5" ht="79.5" customHeight="1" x14ac:dyDescent="0.2">
      <c r="A122" s="17" t="s">
        <v>367</v>
      </c>
      <c r="B122" s="22" t="s">
        <v>366</v>
      </c>
      <c r="C122" s="19">
        <f>SUM(C123+C125)</f>
        <v>584227.21</v>
      </c>
      <c r="D122" s="19">
        <f t="shared" ref="D122:E122" si="31">SUM(D123+D125)</f>
        <v>0</v>
      </c>
      <c r="E122" s="19">
        <f t="shared" si="31"/>
        <v>0</v>
      </c>
    </row>
    <row r="123" spans="1:5" ht="105" customHeight="1" x14ac:dyDescent="0.2">
      <c r="A123" s="17" t="s">
        <v>368</v>
      </c>
      <c r="B123" s="22" t="s">
        <v>369</v>
      </c>
      <c r="C123" s="19">
        <f>SUM(C124)</f>
        <v>576608.01</v>
      </c>
      <c r="D123" s="19">
        <f t="shared" ref="D123:E123" si="32">SUM(D124)</f>
        <v>0</v>
      </c>
      <c r="E123" s="19">
        <f t="shared" si="32"/>
        <v>0</v>
      </c>
    </row>
    <row r="124" spans="1:5" ht="121.5" customHeight="1" x14ac:dyDescent="0.2">
      <c r="A124" s="17" t="s">
        <v>370</v>
      </c>
      <c r="B124" s="57" t="s">
        <v>371</v>
      </c>
      <c r="C124" s="19">
        <v>576608.01</v>
      </c>
      <c r="D124" s="19">
        <v>0</v>
      </c>
      <c r="E124" s="19">
        <v>0</v>
      </c>
    </row>
    <row r="125" spans="1:5" ht="135.75" customHeight="1" x14ac:dyDescent="0.2">
      <c r="A125" s="17" t="s">
        <v>372</v>
      </c>
      <c r="B125" s="22" t="s">
        <v>373</v>
      </c>
      <c r="C125" s="19">
        <f>SUM(C126)</f>
        <v>7619.2</v>
      </c>
      <c r="D125" s="19">
        <f t="shared" ref="D125:E125" si="33">SUM(D126)</f>
        <v>0</v>
      </c>
      <c r="E125" s="19">
        <f t="shared" si="33"/>
        <v>0</v>
      </c>
    </row>
    <row r="126" spans="1:5" ht="116.25" customHeight="1" x14ac:dyDescent="0.2">
      <c r="A126" s="17" t="s">
        <v>374</v>
      </c>
      <c r="B126" s="57" t="s">
        <v>375</v>
      </c>
      <c r="C126" s="19">
        <v>7619.2</v>
      </c>
      <c r="D126" s="19">
        <v>0</v>
      </c>
      <c r="E126" s="19">
        <v>0</v>
      </c>
    </row>
    <row r="127" spans="1:5" ht="44.25" customHeight="1" x14ac:dyDescent="0.2">
      <c r="A127" s="17" t="s">
        <v>280</v>
      </c>
      <c r="B127" s="18" t="s">
        <v>281</v>
      </c>
      <c r="C127" s="19">
        <f>SUM(C128+C131)</f>
        <v>142429.46</v>
      </c>
      <c r="D127" s="19">
        <f t="shared" ref="D127:E127" si="34">SUM(D128)</f>
        <v>0</v>
      </c>
      <c r="E127" s="19">
        <f t="shared" si="34"/>
        <v>0</v>
      </c>
    </row>
    <row r="128" spans="1:5" ht="164.25" customHeight="1" x14ac:dyDescent="0.2">
      <c r="A128" s="17" t="s">
        <v>376</v>
      </c>
      <c r="B128" s="18" t="s">
        <v>377</v>
      </c>
      <c r="C128" s="19">
        <f>SUM(C129:C130)</f>
        <v>140730</v>
      </c>
      <c r="D128" s="19">
        <f t="shared" ref="D128:E128" si="35">SUM(D129:D130)</f>
        <v>0</v>
      </c>
      <c r="E128" s="19">
        <f t="shared" si="35"/>
        <v>0</v>
      </c>
    </row>
    <row r="129" spans="1:5" ht="84" customHeight="1" x14ac:dyDescent="0.2">
      <c r="A129" s="17" t="s">
        <v>378</v>
      </c>
      <c r="B129" s="18" t="s">
        <v>379</v>
      </c>
      <c r="C129" s="19">
        <v>83100</v>
      </c>
      <c r="D129" s="19">
        <v>0</v>
      </c>
      <c r="E129" s="19">
        <v>0</v>
      </c>
    </row>
    <row r="130" spans="1:5" ht="117" customHeight="1" x14ac:dyDescent="0.2">
      <c r="A130" s="17" t="s">
        <v>380</v>
      </c>
      <c r="B130" s="18" t="s">
        <v>381</v>
      </c>
      <c r="C130" s="19">
        <v>57630</v>
      </c>
      <c r="D130" s="19">
        <v>0</v>
      </c>
      <c r="E130" s="19">
        <v>0</v>
      </c>
    </row>
    <row r="131" spans="1:5" ht="113.45" customHeight="1" x14ac:dyDescent="0.2">
      <c r="A131" s="17" t="s">
        <v>246</v>
      </c>
      <c r="B131" s="18" t="s">
        <v>245</v>
      </c>
      <c r="C131" s="19">
        <f>SUM(C132)</f>
        <v>1699.46</v>
      </c>
      <c r="D131" s="19">
        <f t="shared" ref="D131:E131" si="36">SUM(D132)</f>
        <v>0</v>
      </c>
      <c r="E131" s="19">
        <f t="shared" si="36"/>
        <v>0</v>
      </c>
    </row>
    <row r="132" spans="1:5" ht="125.25" customHeight="1" x14ac:dyDescent="0.2">
      <c r="A132" s="17" t="s">
        <v>393</v>
      </c>
      <c r="B132" s="18" t="s">
        <v>394</v>
      </c>
      <c r="C132" s="19">
        <v>1699.46</v>
      </c>
      <c r="D132" s="19">
        <v>0</v>
      </c>
      <c r="E132" s="19">
        <v>0</v>
      </c>
    </row>
    <row r="133" spans="1:5" ht="45.75" customHeight="1" x14ac:dyDescent="0.2">
      <c r="A133" s="17" t="s">
        <v>395</v>
      </c>
      <c r="B133" s="18" t="s">
        <v>396</v>
      </c>
      <c r="C133" s="19">
        <f>SUM(C134)</f>
        <v>162420</v>
      </c>
      <c r="D133" s="19">
        <f t="shared" ref="D133:E133" si="37">SUM(D134)</f>
        <v>0</v>
      </c>
      <c r="E133" s="19">
        <f t="shared" si="37"/>
        <v>0</v>
      </c>
    </row>
    <row r="134" spans="1:5" ht="304.5" customHeight="1" x14ac:dyDescent="0.2">
      <c r="A134" s="17" t="s">
        <v>397</v>
      </c>
      <c r="B134" s="18" t="s">
        <v>398</v>
      </c>
      <c r="C134" s="19">
        <v>162420</v>
      </c>
      <c r="D134" s="19">
        <v>0</v>
      </c>
      <c r="E134" s="19">
        <v>0</v>
      </c>
    </row>
    <row r="135" spans="1:5" ht="39.75" customHeight="1" x14ac:dyDescent="0.2">
      <c r="A135" s="14" t="s">
        <v>286</v>
      </c>
      <c r="B135" s="15" t="s">
        <v>287</v>
      </c>
      <c r="C135" s="16">
        <f>SUM(C136)</f>
        <v>93129.06</v>
      </c>
      <c r="D135" s="16">
        <f t="shared" ref="D135:E136" si="38">SUM(D136)</f>
        <v>0</v>
      </c>
      <c r="E135" s="16">
        <f t="shared" si="38"/>
        <v>0</v>
      </c>
    </row>
    <row r="136" spans="1:5" ht="21.75" customHeight="1" x14ac:dyDescent="0.2">
      <c r="A136" s="17" t="s">
        <v>284</v>
      </c>
      <c r="B136" s="18" t="s">
        <v>282</v>
      </c>
      <c r="C136" s="19">
        <f>SUM(C137)</f>
        <v>93129.06</v>
      </c>
      <c r="D136" s="19">
        <f t="shared" si="38"/>
        <v>0</v>
      </c>
      <c r="E136" s="19">
        <f t="shared" si="38"/>
        <v>0</v>
      </c>
    </row>
    <row r="137" spans="1:5" ht="39.75" customHeight="1" x14ac:dyDescent="0.2">
      <c r="A137" s="17" t="s">
        <v>285</v>
      </c>
      <c r="B137" s="18" t="s">
        <v>283</v>
      </c>
      <c r="C137" s="19">
        <v>93129.06</v>
      </c>
      <c r="D137" s="19">
        <v>0</v>
      </c>
      <c r="E137" s="19">
        <v>0</v>
      </c>
    </row>
    <row r="138" spans="1:5" ht="18.75" x14ac:dyDescent="0.2">
      <c r="A138" s="27" t="s">
        <v>57</v>
      </c>
      <c r="B138" s="15" t="s">
        <v>58</v>
      </c>
      <c r="C138" s="28">
        <f>SUM(C139+C210+C214+C218+C220)</f>
        <v>1098351858.4699998</v>
      </c>
      <c r="D138" s="28">
        <f>SUM(D139+D210+D214+D218+D220)</f>
        <v>794316572.59000003</v>
      </c>
      <c r="E138" s="28">
        <f>SUM(E139+E210+E214+E218+E220)</f>
        <v>817778352.67999995</v>
      </c>
    </row>
    <row r="139" spans="1:5" ht="56.25" x14ac:dyDescent="0.2">
      <c r="A139" s="17" t="s">
        <v>59</v>
      </c>
      <c r="B139" s="61" t="s">
        <v>60</v>
      </c>
      <c r="C139" s="29">
        <f>SUM(C140,C149,C180,C199)</f>
        <v>1097002286.1099999</v>
      </c>
      <c r="D139" s="29">
        <f>SUM(D140,D149,D180,D199)</f>
        <v>794316572.59000003</v>
      </c>
      <c r="E139" s="29">
        <f>SUM(E140,E149,E180,E199)</f>
        <v>817778352.67999995</v>
      </c>
    </row>
    <row r="140" spans="1:5" ht="38.25" customHeight="1" x14ac:dyDescent="0.2">
      <c r="A140" s="14" t="s">
        <v>403</v>
      </c>
      <c r="B140" s="15" t="s">
        <v>146</v>
      </c>
      <c r="C140" s="30">
        <f>SUM(C141,C143,C145,C147)</f>
        <v>196847338.88</v>
      </c>
      <c r="D140" s="30">
        <f t="shared" ref="D140:E140" si="39">SUM(D141,D143,D147)</f>
        <v>123575452.40000001</v>
      </c>
      <c r="E140" s="30">
        <f t="shared" si="39"/>
        <v>112199902.77000001</v>
      </c>
    </row>
    <row r="141" spans="1:5" ht="23.25" customHeight="1" x14ac:dyDescent="0.2">
      <c r="A141" s="17" t="s">
        <v>167</v>
      </c>
      <c r="B141" s="18" t="s">
        <v>61</v>
      </c>
      <c r="C141" s="29">
        <f>SUM(C142:C142)</f>
        <v>97848192.420000002</v>
      </c>
      <c r="D141" s="29">
        <f>SUM(D142:D142)</f>
        <v>85911863.530000001</v>
      </c>
      <c r="E141" s="29">
        <f>SUM(E142:E142)</f>
        <v>95892893.040000007</v>
      </c>
    </row>
    <row r="142" spans="1:5" ht="39" customHeight="1" x14ac:dyDescent="0.2">
      <c r="A142" s="17" t="s">
        <v>168</v>
      </c>
      <c r="B142" s="18" t="s">
        <v>147</v>
      </c>
      <c r="C142" s="19">
        <v>97848192.420000002</v>
      </c>
      <c r="D142" s="19">
        <v>85911863.530000001</v>
      </c>
      <c r="E142" s="19">
        <v>95892893.040000007</v>
      </c>
    </row>
    <row r="143" spans="1:5" ht="39" customHeight="1" x14ac:dyDescent="0.2">
      <c r="A143" s="17" t="s">
        <v>169</v>
      </c>
      <c r="B143" s="18" t="s">
        <v>26</v>
      </c>
      <c r="C143" s="19">
        <f>SUM(C144)</f>
        <v>51727126.700000003</v>
      </c>
      <c r="D143" s="19">
        <f>SUM(D144)</f>
        <v>27833242.010000002</v>
      </c>
      <c r="E143" s="19">
        <f>SUM(E144)</f>
        <v>5889857.0300000003</v>
      </c>
    </row>
    <row r="144" spans="1:5" ht="56.25" customHeight="1" x14ac:dyDescent="0.2">
      <c r="A144" s="17" t="s">
        <v>170</v>
      </c>
      <c r="B144" s="18" t="s">
        <v>25</v>
      </c>
      <c r="C144" s="19">
        <v>51727126.700000003</v>
      </c>
      <c r="D144" s="19">
        <v>27833242.010000002</v>
      </c>
      <c r="E144" s="19">
        <v>5889857.0300000003</v>
      </c>
    </row>
    <row r="145" spans="1:5" ht="69" customHeight="1" x14ac:dyDescent="0.2">
      <c r="A145" s="17" t="s">
        <v>399</v>
      </c>
      <c r="B145" s="65" t="s">
        <v>401</v>
      </c>
      <c r="C145" s="19">
        <f>SUM(C146)</f>
        <v>350000</v>
      </c>
      <c r="D145" s="19">
        <f t="shared" ref="D145:E145" si="40">SUM(D146)</f>
        <v>0</v>
      </c>
      <c r="E145" s="19">
        <f t="shared" si="40"/>
        <v>0</v>
      </c>
    </row>
    <row r="146" spans="1:5" ht="64.5" customHeight="1" x14ac:dyDescent="0.2">
      <c r="A146" s="17" t="s">
        <v>400</v>
      </c>
      <c r="B146" s="65" t="s">
        <v>402</v>
      </c>
      <c r="C146" s="19">
        <v>350000</v>
      </c>
      <c r="D146" s="19"/>
      <c r="E146" s="19"/>
    </row>
    <row r="147" spans="1:5" ht="31.5" customHeight="1" x14ac:dyDescent="0.2">
      <c r="A147" s="17" t="s">
        <v>289</v>
      </c>
      <c r="B147" s="18" t="s">
        <v>290</v>
      </c>
      <c r="C147" s="19">
        <f t="shared" ref="C147:E147" si="41">SUM(C148)</f>
        <v>46922019.759999998</v>
      </c>
      <c r="D147" s="19">
        <f t="shared" si="41"/>
        <v>9830346.8599999994</v>
      </c>
      <c r="E147" s="19">
        <f t="shared" si="41"/>
        <v>10417152.699999999</v>
      </c>
    </row>
    <row r="148" spans="1:5" ht="41.25" customHeight="1" x14ac:dyDescent="0.2">
      <c r="A148" s="17" t="s">
        <v>291</v>
      </c>
      <c r="B148" s="18" t="s">
        <v>292</v>
      </c>
      <c r="C148" s="19">
        <v>46922019.759999998</v>
      </c>
      <c r="D148" s="19">
        <v>9830346.8599999994</v>
      </c>
      <c r="E148" s="19">
        <v>10417152.699999999</v>
      </c>
    </row>
    <row r="149" spans="1:5" ht="55.5" customHeight="1" x14ac:dyDescent="0.2">
      <c r="A149" s="14" t="s">
        <v>171</v>
      </c>
      <c r="B149" s="15" t="s">
        <v>145</v>
      </c>
      <c r="C149" s="30">
        <f>SUM(C150,C152,C154,C156,C158,C160,C162,C164,C166,C168,C170,C172,C174,C176,C178)</f>
        <v>134303741.97</v>
      </c>
      <c r="D149" s="30">
        <f t="shared" ref="D149:E149" si="42">SUM(D150,D152,D154,D156,D158,D160,D162,D164,D166,D168,D170,D172,D174,D176,D178)</f>
        <v>69237565.969999999</v>
      </c>
      <c r="E149" s="30">
        <f t="shared" si="42"/>
        <v>79896332.060000002</v>
      </c>
    </row>
    <row r="150" spans="1:5" ht="55.5" customHeight="1" x14ac:dyDescent="0.2">
      <c r="A150" s="17" t="s">
        <v>248</v>
      </c>
      <c r="B150" s="18" t="s">
        <v>249</v>
      </c>
      <c r="C150" s="29">
        <f>SUM(C151)</f>
        <v>10000000</v>
      </c>
      <c r="D150" s="29">
        <f t="shared" ref="D150:E150" si="43">SUM(D151)</f>
        <v>0</v>
      </c>
      <c r="E150" s="29">
        <f t="shared" si="43"/>
        <v>0</v>
      </c>
    </row>
    <row r="151" spans="1:5" ht="59.25" customHeight="1" x14ac:dyDescent="0.2">
      <c r="A151" s="17" t="s">
        <v>223</v>
      </c>
      <c r="B151" s="18" t="s">
        <v>222</v>
      </c>
      <c r="C151" s="29">
        <v>10000000</v>
      </c>
      <c r="D151" s="29"/>
      <c r="E151" s="29"/>
    </row>
    <row r="152" spans="1:5" ht="82.5" customHeight="1" x14ac:dyDescent="0.2">
      <c r="A152" s="17" t="s">
        <v>361</v>
      </c>
      <c r="B152" s="53" t="s">
        <v>359</v>
      </c>
      <c r="C152" s="29">
        <f>SUM(C153)</f>
        <v>800000</v>
      </c>
      <c r="D152" s="29">
        <f t="shared" ref="D152:E152" si="44">SUM(D153)</f>
        <v>0</v>
      </c>
      <c r="E152" s="29">
        <f t="shared" si="44"/>
        <v>0</v>
      </c>
    </row>
    <row r="153" spans="1:5" ht="81.75" customHeight="1" x14ac:dyDescent="0.2">
      <c r="A153" s="17" t="s">
        <v>362</v>
      </c>
      <c r="B153" s="53" t="s">
        <v>360</v>
      </c>
      <c r="C153" s="19">
        <v>800000</v>
      </c>
      <c r="D153" s="19"/>
      <c r="E153" s="19"/>
    </row>
    <row r="154" spans="1:5" ht="39" hidden="1" customHeight="1" x14ac:dyDescent="0.2">
      <c r="A154" s="17"/>
      <c r="B154" s="18"/>
      <c r="C154" s="19">
        <f>SUM(C155)</f>
        <v>0</v>
      </c>
      <c r="D154" s="19">
        <f t="shared" ref="D154:E154" si="45">SUM(D155)</f>
        <v>0</v>
      </c>
      <c r="E154" s="19">
        <f t="shared" si="45"/>
        <v>0</v>
      </c>
    </row>
    <row r="155" spans="1:5" ht="36" hidden="1" customHeight="1" x14ac:dyDescent="0.2">
      <c r="A155" s="17"/>
      <c r="B155" s="18"/>
      <c r="C155" s="19"/>
      <c r="D155" s="19"/>
      <c r="E155" s="19"/>
    </row>
    <row r="156" spans="1:5" ht="114" hidden="1" customHeight="1" x14ac:dyDescent="0.2">
      <c r="A156" s="17" t="s">
        <v>293</v>
      </c>
      <c r="B156" s="18" t="s">
        <v>296</v>
      </c>
      <c r="C156" s="19">
        <f>SUM(C157)</f>
        <v>0</v>
      </c>
      <c r="D156" s="19">
        <f t="shared" ref="D156:E156" si="46">SUM(D157)</f>
        <v>0</v>
      </c>
      <c r="E156" s="19">
        <f t="shared" si="46"/>
        <v>0</v>
      </c>
    </row>
    <row r="157" spans="1:5" ht="128.25" hidden="1" customHeight="1" x14ac:dyDescent="0.2">
      <c r="A157" s="17" t="s">
        <v>294</v>
      </c>
      <c r="B157" s="18" t="s">
        <v>295</v>
      </c>
      <c r="C157" s="19"/>
      <c r="D157" s="19"/>
      <c r="E157" s="19"/>
    </row>
    <row r="158" spans="1:5" ht="45" hidden="1" customHeight="1" x14ac:dyDescent="0.2">
      <c r="A158" s="17" t="s">
        <v>250</v>
      </c>
      <c r="B158" s="18" t="s">
        <v>297</v>
      </c>
      <c r="C158" s="19">
        <f>SUM(C159)</f>
        <v>0</v>
      </c>
      <c r="D158" s="19">
        <f t="shared" ref="D158:E158" si="47">SUM(D159)</f>
        <v>0</v>
      </c>
      <c r="E158" s="19">
        <f t="shared" si="47"/>
        <v>0</v>
      </c>
    </row>
    <row r="159" spans="1:5" ht="42" hidden="1" customHeight="1" x14ac:dyDescent="0.2">
      <c r="A159" s="17" t="s">
        <v>224</v>
      </c>
      <c r="B159" s="18" t="s">
        <v>298</v>
      </c>
      <c r="C159" s="19"/>
      <c r="D159" s="19"/>
      <c r="E159" s="19"/>
    </row>
    <row r="160" spans="1:5" ht="81.599999999999994" customHeight="1" x14ac:dyDescent="0.2">
      <c r="A160" s="47" t="s">
        <v>251</v>
      </c>
      <c r="B160" s="51" t="s">
        <v>252</v>
      </c>
      <c r="C160" s="19">
        <f>SUM(C161)</f>
        <v>16579970.529999999</v>
      </c>
      <c r="D160" s="19">
        <f t="shared" ref="D160:E160" si="48">SUM(D161)</f>
        <v>16732689.710000001</v>
      </c>
      <c r="E160" s="19">
        <f t="shared" si="48"/>
        <v>16249817.539999999</v>
      </c>
    </row>
    <row r="161" spans="1:5" ht="101.25" customHeight="1" x14ac:dyDescent="0.2">
      <c r="A161" s="48" t="s">
        <v>253</v>
      </c>
      <c r="B161" s="52" t="s">
        <v>254</v>
      </c>
      <c r="C161" s="19">
        <v>16579970.529999999</v>
      </c>
      <c r="D161" s="19">
        <v>16732689.710000001</v>
      </c>
      <c r="E161" s="19">
        <v>16249817.539999999</v>
      </c>
    </row>
    <row r="162" spans="1:5" ht="89.45" customHeight="1" x14ac:dyDescent="0.2">
      <c r="A162" s="5" t="s">
        <v>306</v>
      </c>
      <c r="B162" s="6" t="s">
        <v>308</v>
      </c>
      <c r="C162" s="19">
        <f>SUM(C163)</f>
        <v>700000</v>
      </c>
      <c r="D162" s="19">
        <f t="shared" ref="D162:E162" si="49">SUM(D163)</f>
        <v>986486.49</v>
      </c>
      <c r="E162" s="19">
        <f t="shared" si="49"/>
        <v>0</v>
      </c>
    </row>
    <row r="163" spans="1:5" ht="99" customHeight="1" x14ac:dyDescent="0.2">
      <c r="A163" s="47" t="s">
        <v>307</v>
      </c>
      <c r="B163" s="6" t="s">
        <v>309</v>
      </c>
      <c r="C163" s="19">
        <v>700000</v>
      </c>
      <c r="D163" s="19">
        <v>986486.49</v>
      </c>
      <c r="E163" s="19"/>
    </row>
    <row r="164" spans="1:5" ht="60.6" customHeight="1" x14ac:dyDescent="0.2">
      <c r="A164" s="17" t="s">
        <v>310</v>
      </c>
      <c r="B164" s="18" t="s">
        <v>335</v>
      </c>
      <c r="C164" s="19">
        <f>SUM(C165)</f>
        <v>15049547.59</v>
      </c>
      <c r="D164" s="19">
        <f t="shared" ref="D164:E168" si="50">SUM(D165)</f>
        <v>18549022.239999998</v>
      </c>
      <c r="E164" s="19">
        <f t="shared" si="50"/>
        <v>18579285.210000001</v>
      </c>
    </row>
    <row r="165" spans="1:5" ht="56.45" customHeight="1" x14ac:dyDescent="0.2">
      <c r="A165" s="17" t="s">
        <v>311</v>
      </c>
      <c r="B165" s="18" t="s">
        <v>225</v>
      </c>
      <c r="C165" s="19">
        <v>15049547.59</v>
      </c>
      <c r="D165" s="19">
        <v>18549022.239999998</v>
      </c>
      <c r="E165" s="19">
        <v>18579285.210000001</v>
      </c>
    </row>
    <row r="166" spans="1:5" ht="39" customHeight="1" x14ac:dyDescent="0.2">
      <c r="A166" s="17" t="s">
        <v>327</v>
      </c>
      <c r="B166" s="18" t="s">
        <v>332</v>
      </c>
      <c r="C166" s="19">
        <f>SUM(C167)</f>
        <v>3244611.68</v>
      </c>
      <c r="D166" s="19">
        <f t="shared" si="50"/>
        <v>0</v>
      </c>
      <c r="E166" s="19">
        <f t="shared" si="50"/>
        <v>0</v>
      </c>
    </row>
    <row r="167" spans="1:5" ht="43.5" customHeight="1" x14ac:dyDescent="0.2">
      <c r="A167" s="17" t="s">
        <v>328</v>
      </c>
      <c r="B167" s="18" t="s">
        <v>331</v>
      </c>
      <c r="C167" s="19">
        <v>3244611.68</v>
      </c>
      <c r="D167" s="19"/>
      <c r="E167" s="19"/>
    </row>
    <row r="168" spans="1:5" ht="39" hidden="1" customHeight="1" x14ac:dyDescent="0.2">
      <c r="A168" s="17" t="s">
        <v>329</v>
      </c>
      <c r="B168" s="18" t="s">
        <v>334</v>
      </c>
      <c r="C168" s="19">
        <f>SUM(C169)</f>
        <v>0</v>
      </c>
      <c r="D168" s="19">
        <f t="shared" si="50"/>
        <v>0</v>
      </c>
      <c r="E168" s="19">
        <f t="shared" si="50"/>
        <v>0</v>
      </c>
    </row>
    <row r="169" spans="1:5" ht="37.5" hidden="1" customHeight="1" x14ac:dyDescent="0.2">
      <c r="A169" s="17" t="s">
        <v>330</v>
      </c>
      <c r="B169" s="18" t="s">
        <v>333</v>
      </c>
      <c r="C169" s="19"/>
      <c r="D169" s="19"/>
      <c r="E169" s="19"/>
    </row>
    <row r="170" spans="1:5" ht="49.9" customHeight="1" x14ac:dyDescent="0.2">
      <c r="A170" s="17" t="s">
        <v>312</v>
      </c>
      <c r="B170" s="18" t="s">
        <v>314</v>
      </c>
      <c r="C170" s="19">
        <f>SUM(C171)</f>
        <v>294420.55</v>
      </c>
      <c r="D170" s="19">
        <f t="shared" ref="D170:E170" si="51">SUM(D171)</f>
        <v>290441.89</v>
      </c>
      <c r="E170" s="19">
        <f t="shared" si="51"/>
        <v>294420.55</v>
      </c>
    </row>
    <row r="171" spans="1:5" ht="55.15" customHeight="1" x14ac:dyDescent="0.2">
      <c r="A171" s="17" t="s">
        <v>313</v>
      </c>
      <c r="B171" s="18" t="s">
        <v>315</v>
      </c>
      <c r="C171" s="19">
        <v>294420.55</v>
      </c>
      <c r="D171" s="19">
        <v>290441.89</v>
      </c>
      <c r="E171" s="19">
        <v>294420.55</v>
      </c>
    </row>
    <row r="172" spans="1:5" ht="44.45" customHeight="1" x14ac:dyDescent="0.2">
      <c r="A172" s="5" t="s">
        <v>255</v>
      </c>
      <c r="B172" s="6" t="s">
        <v>256</v>
      </c>
      <c r="C172" s="7">
        <f>SUM(C173)</f>
        <v>35994506.68</v>
      </c>
      <c r="D172" s="7">
        <f>SUM(D173)</f>
        <v>0</v>
      </c>
      <c r="E172" s="7">
        <f>SUM(E173)</f>
        <v>0</v>
      </c>
    </row>
    <row r="173" spans="1:5" ht="56.45" customHeight="1" x14ac:dyDescent="0.2">
      <c r="A173" s="5" t="s">
        <v>257</v>
      </c>
      <c r="B173" s="6" t="s">
        <v>258</v>
      </c>
      <c r="C173" s="7">
        <v>35994506.68</v>
      </c>
      <c r="D173" s="7"/>
      <c r="E173" s="7"/>
    </row>
    <row r="174" spans="1:5" ht="56.45" customHeight="1" x14ac:dyDescent="0.2">
      <c r="A174" s="5" t="s">
        <v>336</v>
      </c>
      <c r="B174" s="6" t="s">
        <v>339</v>
      </c>
      <c r="C174" s="7">
        <f>SUM(C175)</f>
        <v>2083333.33</v>
      </c>
      <c r="D174" s="7">
        <f>SUM(D175)</f>
        <v>0</v>
      </c>
      <c r="E174" s="7">
        <f>SUM(E175)</f>
        <v>0</v>
      </c>
    </row>
    <row r="175" spans="1:5" ht="56.45" customHeight="1" x14ac:dyDescent="0.2">
      <c r="A175" s="5" t="s">
        <v>337</v>
      </c>
      <c r="B175" s="6" t="s">
        <v>338</v>
      </c>
      <c r="C175" s="7">
        <v>2083333.33</v>
      </c>
      <c r="D175" s="7"/>
      <c r="E175" s="7"/>
    </row>
    <row r="176" spans="1:5" ht="59.25" customHeight="1" x14ac:dyDescent="0.2">
      <c r="A176" s="5" t="s">
        <v>348</v>
      </c>
      <c r="B176" s="6" t="s">
        <v>351</v>
      </c>
      <c r="C176" s="50">
        <f>SUM(C177)</f>
        <v>1380976.77</v>
      </c>
      <c r="D176" s="50">
        <f t="shared" ref="D176:E176" si="52">SUM(D177)</f>
        <v>1538719.15</v>
      </c>
      <c r="E176" s="50">
        <f t="shared" si="52"/>
        <v>1559797.49</v>
      </c>
    </row>
    <row r="177" spans="1:5" ht="61.5" customHeight="1" x14ac:dyDescent="0.2">
      <c r="A177" s="47" t="s">
        <v>349</v>
      </c>
      <c r="B177" s="6" t="s">
        <v>350</v>
      </c>
      <c r="C177" s="50">
        <v>1380976.77</v>
      </c>
      <c r="D177" s="50">
        <v>1538719.15</v>
      </c>
      <c r="E177" s="50">
        <v>1559797.49</v>
      </c>
    </row>
    <row r="178" spans="1:5" ht="29.45" customHeight="1" x14ac:dyDescent="0.2">
      <c r="A178" s="17" t="s">
        <v>221</v>
      </c>
      <c r="B178" s="18" t="s">
        <v>109</v>
      </c>
      <c r="C178" s="29">
        <f>SUM(C179)</f>
        <v>48176374.840000004</v>
      </c>
      <c r="D178" s="29">
        <f>SUM(D179)</f>
        <v>31140206.489999998</v>
      </c>
      <c r="E178" s="29">
        <f>SUM(E179)</f>
        <v>43213011.270000003</v>
      </c>
    </row>
    <row r="179" spans="1:5" ht="37.5" x14ac:dyDescent="0.2">
      <c r="A179" s="31" t="s">
        <v>172</v>
      </c>
      <c r="B179" s="32" t="s">
        <v>110</v>
      </c>
      <c r="C179" s="29">
        <v>48176374.840000004</v>
      </c>
      <c r="D179" s="29">
        <f>35475737.86-4335531.37</f>
        <v>31140206.489999998</v>
      </c>
      <c r="E179" s="29">
        <f>43050742.64+162268.63</f>
        <v>43213011.270000003</v>
      </c>
    </row>
    <row r="180" spans="1:5" ht="42.75" customHeight="1" x14ac:dyDescent="0.2">
      <c r="A180" s="14" t="s">
        <v>173</v>
      </c>
      <c r="B180" s="15" t="s">
        <v>144</v>
      </c>
      <c r="C180" s="30">
        <f>SUM(C181,C183,C185,C187,C189,C191,C193,C195,C197)</f>
        <v>629424295.44999993</v>
      </c>
      <c r="D180" s="30">
        <f t="shared" ref="D180:E180" si="53">SUM(D181,D183,D185,D187,D189,D191,D193,D195,D197)</f>
        <v>580855484.66000009</v>
      </c>
      <c r="E180" s="30">
        <f t="shared" si="53"/>
        <v>605566392.57999992</v>
      </c>
    </row>
    <row r="181" spans="1:5" ht="63" customHeight="1" x14ac:dyDescent="0.2">
      <c r="A181" s="17" t="s">
        <v>174</v>
      </c>
      <c r="B181" s="18" t="s">
        <v>340</v>
      </c>
      <c r="C181" s="19">
        <f>SUM(C182)</f>
        <v>626526119.02999997</v>
      </c>
      <c r="D181" s="19">
        <f>SUM(D182)</f>
        <v>573871175.60000002</v>
      </c>
      <c r="E181" s="19">
        <f>SUM(E182)</f>
        <v>599868182.29999995</v>
      </c>
    </row>
    <row r="182" spans="1:5" ht="60" customHeight="1" x14ac:dyDescent="0.2">
      <c r="A182" s="17" t="s">
        <v>175</v>
      </c>
      <c r="B182" s="18" t="s">
        <v>341</v>
      </c>
      <c r="C182" s="19">
        <v>626526119.02999997</v>
      </c>
      <c r="D182" s="19">
        <v>573871175.60000002</v>
      </c>
      <c r="E182" s="19">
        <v>599868182.29999995</v>
      </c>
    </row>
    <row r="183" spans="1:5" ht="114.75" customHeight="1" x14ac:dyDescent="0.2">
      <c r="A183" s="31" t="s">
        <v>176</v>
      </c>
      <c r="B183" s="32" t="s">
        <v>150</v>
      </c>
      <c r="C183" s="19">
        <f>SUM(C184)</f>
        <v>2160188.7999999998</v>
      </c>
      <c r="D183" s="19">
        <f t="shared" ref="D183:E183" si="54">SUM(D184)</f>
        <v>4588857.72</v>
      </c>
      <c r="E183" s="19">
        <f t="shared" si="54"/>
        <v>4733581.5199999996</v>
      </c>
    </row>
    <row r="184" spans="1:5" ht="119.25" customHeight="1" x14ac:dyDescent="0.2">
      <c r="A184" s="31" t="s">
        <v>177</v>
      </c>
      <c r="B184" s="32" t="s">
        <v>151</v>
      </c>
      <c r="C184" s="19">
        <v>2160188.7999999998</v>
      </c>
      <c r="D184" s="19">
        <v>4588857.72</v>
      </c>
      <c r="E184" s="19">
        <v>4733581.5199999996</v>
      </c>
    </row>
    <row r="185" spans="1:5" ht="62.25" customHeight="1" x14ac:dyDescent="0.2">
      <c r="A185" s="31" t="s">
        <v>178</v>
      </c>
      <c r="B185" s="32" t="s">
        <v>62</v>
      </c>
      <c r="C185" s="19">
        <f>SUM(C186)</f>
        <v>719916.23</v>
      </c>
      <c r="D185" s="19">
        <f t="shared" ref="D185:E185" si="55">SUM(D186)</f>
        <v>762979.75</v>
      </c>
      <c r="E185" s="19">
        <f t="shared" si="55"/>
        <v>831787.34</v>
      </c>
    </row>
    <row r="186" spans="1:5" ht="79.5" customHeight="1" x14ac:dyDescent="0.2">
      <c r="A186" s="31" t="s">
        <v>179</v>
      </c>
      <c r="B186" s="32" t="s">
        <v>152</v>
      </c>
      <c r="C186" s="19">
        <v>719916.23</v>
      </c>
      <c r="D186" s="19">
        <v>762979.75</v>
      </c>
      <c r="E186" s="19">
        <v>831787.34</v>
      </c>
    </row>
    <row r="187" spans="1:5" ht="99" customHeight="1" x14ac:dyDescent="0.2">
      <c r="A187" s="31" t="s">
        <v>180</v>
      </c>
      <c r="B187" s="32" t="s">
        <v>153</v>
      </c>
      <c r="C187" s="19">
        <f>SUM(C188)</f>
        <v>18071.39</v>
      </c>
      <c r="D187" s="19">
        <f t="shared" ref="D187:E187" si="56">SUM(D188)</f>
        <v>18861.59</v>
      </c>
      <c r="E187" s="19">
        <f t="shared" si="56"/>
        <v>132841.42000000001</v>
      </c>
    </row>
    <row r="188" spans="1:5" ht="102.75" customHeight="1" x14ac:dyDescent="0.2">
      <c r="A188" s="31" t="s">
        <v>181</v>
      </c>
      <c r="B188" s="32" t="s">
        <v>154</v>
      </c>
      <c r="C188" s="19">
        <v>18071.39</v>
      </c>
      <c r="D188" s="19">
        <v>18861.59</v>
      </c>
      <c r="E188" s="19">
        <v>132841.42000000001</v>
      </c>
    </row>
    <row r="189" spans="1:5" ht="153.75" hidden="1" customHeight="1" x14ac:dyDescent="0.2">
      <c r="A189" s="31" t="s">
        <v>182</v>
      </c>
      <c r="B189" s="32" t="s">
        <v>155</v>
      </c>
      <c r="C189" s="19">
        <f>SUM(C190)</f>
        <v>0</v>
      </c>
      <c r="D189" s="19">
        <f t="shared" ref="D189:E189" si="57">SUM(D190)</f>
        <v>0</v>
      </c>
      <c r="E189" s="19">
        <f t="shared" si="57"/>
        <v>0</v>
      </c>
    </row>
    <row r="190" spans="1:5" ht="167.25" hidden="1" customHeight="1" x14ac:dyDescent="0.2">
      <c r="A190" s="31" t="s">
        <v>183</v>
      </c>
      <c r="B190" s="32" t="s">
        <v>156</v>
      </c>
      <c r="C190" s="19"/>
      <c r="D190" s="19"/>
      <c r="E190" s="19"/>
    </row>
    <row r="191" spans="1:5" ht="93" hidden="1" customHeight="1" x14ac:dyDescent="0.2">
      <c r="A191" s="31" t="s">
        <v>184</v>
      </c>
      <c r="B191" s="32" t="s">
        <v>157</v>
      </c>
      <c r="C191" s="19">
        <f>SUM(C192)</f>
        <v>0</v>
      </c>
      <c r="D191" s="19">
        <f t="shared" ref="D191" si="58">SUM(D192)</f>
        <v>0</v>
      </c>
      <c r="E191" s="19"/>
    </row>
    <row r="192" spans="1:5" ht="87.6" hidden="1" customHeight="1" x14ac:dyDescent="0.2">
      <c r="A192" s="31" t="s">
        <v>185</v>
      </c>
      <c r="B192" s="32" t="s">
        <v>158</v>
      </c>
      <c r="C192" s="19"/>
      <c r="D192" s="19"/>
      <c r="E192" s="19"/>
    </row>
    <row r="193" spans="1:5" ht="119.25" customHeight="1" x14ac:dyDescent="0.2">
      <c r="A193" s="31" t="s">
        <v>186</v>
      </c>
      <c r="B193" s="32" t="s">
        <v>159</v>
      </c>
      <c r="C193" s="19">
        <f>SUM(C194)</f>
        <v>0</v>
      </c>
      <c r="D193" s="19">
        <f t="shared" ref="D193:E193" si="59">SUM(D194)</f>
        <v>1613610</v>
      </c>
      <c r="E193" s="19">
        <f t="shared" si="59"/>
        <v>0</v>
      </c>
    </row>
    <row r="194" spans="1:5" ht="119.25" customHeight="1" x14ac:dyDescent="0.2">
      <c r="A194" s="31" t="s">
        <v>187</v>
      </c>
      <c r="B194" s="32" t="s">
        <v>160</v>
      </c>
      <c r="C194" s="19"/>
      <c r="D194" s="19">
        <v>1613610</v>
      </c>
      <c r="E194" s="19"/>
    </row>
    <row r="195" spans="1:5" ht="18.75" hidden="1" x14ac:dyDescent="0.2">
      <c r="A195" s="31"/>
      <c r="B195" s="32"/>
      <c r="C195" s="29">
        <f>SUM(C196:C196)</f>
        <v>0</v>
      </c>
      <c r="D195" s="29">
        <f>SUM(D196:D196)</f>
        <v>0</v>
      </c>
      <c r="E195" s="29">
        <f>SUM(E196:E196)</f>
        <v>0</v>
      </c>
    </row>
    <row r="196" spans="1:5" ht="33.6" hidden="1" customHeight="1" x14ac:dyDescent="0.2">
      <c r="A196" s="31"/>
      <c r="B196" s="32"/>
      <c r="C196" s="19"/>
      <c r="D196" s="19"/>
      <c r="E196" s="19"/>
    </row>
    <row r="197" spans="1:5" ht="27.6" hidden="1" customHeight="1" x14ac:dyDescent="0.2">
      <c r="A197" s="31" t="s">
        <v>188</v>
      </c>
      <c r="B197" s="32" t="s">
        <v>111</v>
      </c>
      <c r="C197" s="19">
        <f>SUM(C198)</f>
        <v>0</v>
      </c>
      <c r="D197" s="19">
        <f>SUM(D198)</f>
        <v>0</v>
      </c>
      <c r="E197" s="19">
        <f>SUM(E198)</f>
        <v>0</v>
      </c>
    </row>
    <row r="198" spans="1:5" ht="39.6" hidden="1" customHeight="1" x14ac:dyDescent="0.2">
      <c r="A198" s="31" t="s">
        <v>189</v>
      </c>
      <c r="B198" s="32" t="s">
        <v>161</v>
      </c>
      <c r="C198" s="19"/>
      <c r="D198" s="19"/>
      <c r="E198" s="19"/>
    </row>
    <row r="199" spans="1:5" ht="20.25" customHeight="1" x14ac:dyDescent="0.2">
      <c r="A199" s="14" t="s">
        <v>305</v>
      </c>
      <c r="B199" s="15" t="s">
        <v>112</v>
      </c>
      <c r="C199" s="30">
        <f>SUM(C200,C202,C204,C206,C208)</f>
        <v>136426909.81</v>
      </c>
      <c r="D199" s="30">
        <f t="shared" ref="D199:E199" si="60">SUM(D200,D204,D206,D208)</f>
        <v>20648069.559999999</v>
      </c>
      <c r="E199" s="30">
        <f t="shared" si="60"/>
        <v>20115725.27</v>
      </c>
    </row>
    <row r="200" spans="1:5" ht="103.5" customHeight="1" x14ac:dyDescent="0.2">
      <c r="A200" s="17" t="s">
        <v>316</v>
      </c>
      <c r="B200" s="32" t="s">
        <v>317</v>
      </c>
      <c r="C200" s="19">
        <f>SUM(C201)</f>
        <v>306671.28999999998</v>
      </c>
      <c r="D200" s="19">
        <f t="shared" ref="D200:E200" si="61">SUM(D201)</f>
        <v>251538.3</v>
      </c>
      <c r="E200" s="19">
        <f t="shared" si="61"/>
        <v>9020.7000000000007</v>
      </c>
    </row>
    <row r="201" spans="1:5" ht="102.75" customHeight="1" x14ac:dyDescent="0.2">
      <c r="A201" s="17" t="s">
        <v>299</v>
      </c>
      <c r="B201" s="32" t="s">
        <v>226</v>
      </c>
      <c r="C201" s="19">
        <v>306671.28999999998</v>
      </c>
      <c r="D201" s="19">
        <v>251538.3</v>
      </c>
      <c r="E201" s="19">
        <v>9020.7000000000007</v>
      </c>
    </row>
    <row r="202" spans="1:5" ht="143.25" customHeight="1" x14ac:dyDescent="0.2">
      <c r="A202" s="17" t="s">
        <v>404</v>
      </c>
      <c r="B202" s="65" t="s">
        <v>406</v>
      </c>
      <c r="C202" s="19">
        <f>SUM(C203)</f>
        <v>390600</v>
      </c>
      <c r="D202" s="19">
        <f t="shared" ref="D202:E202" si="62">SUM(D203)</f>
        <v>0</v>
      </c>
      <c r="E202" s="19">
        <f t="shared" si="62"/>
        <v>0</v>
      </c>
    </row>
    <row r="203" spans="1:5" ht="285" customHeight="1" x14ac:dyDescent="0.2">
      <c r="A203" s="17" t="s">
        <v>405</v>
      </c>
      <c r="B203" s="65" t="s">
        <v>407</v>
      </c>
      <c r="C203" s="19">
        <v>390600</v>
      </c>
      <c r="D203" s="19"/>
      <c r="E203" s="19"/>
    </row>
    <row r="204" spans="1:5" ht="126" customHeight="1" x14ac:dyDescent="0.2">
      <c r="A204" s="5" t="s">
        <v>352</v>
      </c>
      <c r="B204" s="32" t="s">
        <v>353</v>
      </c>
      <c r="C204" s="19">
        <f>SUM(C205)</f>
        <v>3391991.61</v>
      </c>
      <c r="D204" s="19">
        <f t="shared" ref="D204:E204" si="63">SUM(D205)</f>
        <v>3391991.61</v>
      </c>
      <c r="E204" s="19">
        <f t="shared" si="63"/>
        <v>3117922.92</v>
      </c>
    </row>
    <row r="205" spans="1:5" ht="138" customHeight="1" x14ac:dyDescent="0.2">
      <c r="A205" s="5" t="s">
        <v>354</v>
      </c>
      <c r="B205" s="32" t="s">
        <v>355</v>
      </c>
      <c r="C205" s="19">
        <v>3391991.61</v>
      </c>
      <c r="D205" s="19">
        <v>3391991.61</v>
      </c>
      <c r="E205" s="19">
        <v>3117922.92</v>
      </c>
    </row>
    <row r="206" spans="1:5" ht="101.25" customHeight="1" x14ac:dyDescent="0.2">
      <c r="A206" s="5" t="s">
        <v>300</v>
      </c>
      <c r="B206" s="62" t="s">
        <v>304</v>
      </c>
      <c r="C206" s="19">
        <f>SUM(C207)</f>
        <v>27848900</v>
      </c>
      <c r="D206" s="19">
        <f t="shared" ref="D206:E206" si="64">SUM(D207)</f>
        <v>16484100</v>
      </c>
      <c r="E206" s="19">
        <f t="shared" si="64"/>
        <v>16480900</v>
      </c>
    </row>
    <row r="207" spans="1:5" ht="120.75" customHeight="1" x14ac:dyDescent="0.2">
      <c r="A207" s="5" t="s">
        <v>301</v>
      </c>
      <c r="B207" s="62" t="s">
        <v>303</v>
      </c>
      <c r="C207" s="19">
        <v>27848900</v>
      </c>
      <c r="D207" s="19">
        <v>16484100</v>
      </c>
      <c r="E207" s="19">
        <v>16480900</v>
      </c>
    </row>
    <row r="208" spans="1:5" ht="39" customHeight="1" x14ac:dyDescent="0.2">
      <c r="A208" s="5" t="s">
        <v>190</v>
      </c>
      <c r="B208" s="32" t="s">
        <v>302</v>
      </c>
      <c r="C208" s="19">
        <f>SUM(C209)</f>
        <v>104488746.91</v>
      </c>
      <c r="D208" s="19">
        <f t="shared" ref="D208:E208" si="65">SUM(D209)</f>
        <v>520439.65</v>
      </c>
      <c r="E208" s="19">
        <f t="shared" si="65"/>
        <v>507881.65</v>
      </c>
    </row>
    <row r="209" spans="1:15" ht="56.25" customHeight="1" x14ac:dyDescent="0.2">
      <c r="A209" s="5" t="s">
        <v>191</v>
      </c>
      <c r="B209" s="32" t="s">
        <v>48</v>
      </c>
      <c r="C209" s="19">
        <v>104488746.91</v>
      </c>
      <c r="D209" s="19">
        <v>520439.65</v>
      </c>
      <c r="E209" s="19">
        <v>507881.65</v>
      </c>
    </row>
    <row r="210" spans="1:15" ht="42.6" hidden="1" customHeight="1" x14ac:dyDescent="0.2">
      <c r="A210" s="14" t="s">
        <v>196</v>
      </c>
      <c r="B210" s="49" t="s">
        <v>194</v>
      </c>
      <c r="C210" s="16">
        <f>SUM(C211)</f>
        <v>0</v>
      </c>
      <c r="D210" s="16">
        <f>SUM(D211)</f>
        <v>0</v>
      </c>
      <c r="E210" s="16">
        <f>SUM(E211)</f>
        <v>0</v>
      </c>
    </row>
    <row r="211" spans="1:15" ht="20.45" hidden="1" customHeight="1" x14ac:dyDescent="0.2">
      <c r="A211" s="17" t="s">
        <v>197</v>
      </c>
      <c r="B211" s="18" t="s">
        <v>195</v>
      </c>
      <c r="C211" s="19">
        <f>SUM(C212:C213)</f>
        <v>0</v>
      </c>
      <c r="D211" s="19">
        <f t="shared" ref="D211:E211" si="66">SUM(D212:D213)</f>
        <v>0</v>
      </c>
      <c r="E211" s="19">
        <f t="shared" si="66"/>
        <v>0</v>
      </c>
    </row>
    <row r="212" spans="1:15" ht="23.45" hidden="1" customHeight="1" x14ac:dyDescent="0.2">
      <c r="A212" s="17" t="s">
        <v>198</v>
      </c>
      <c r="B212" s="18"/>
      <c r="C212" s="19"/>
      <c r="D212" s="19"/>
      <c r="E212" s="19"/>
    </row>
    <row r="213" spans="1:15" ht="22.9" hidden="1" customHeight="1" x14ac:dyDescent="0.2">
      <c r="A213" s="17" t="s">
        <v>199</v>
      </c>
      <c r="B213" s="18"/>
      <c r="C213" s="19"/>
      <c r="D213" s="19"/>
      <c r="E213" s="19"/>
    </row>
    <row r="214" spans="1:15" ht="37.5" x14ac:dyDescent="0.2">
      <c r="A214" s="14" t="s">
        <v>49</v>
      </c>
      <c r="B214" s="46" t="s">
        <v>117</v>
      </c>
      <c r="C214" s="16">
        <f>SUM(C215)</f>
        <v>1349572.36</v>
      </c>
      <c r="D214" s="16">
        <f t="shared" ref="D214:E214" si="67">SUM(D215)</f>
        <v>0</v>
      </c>
      <c r="E214" s="16">
        <f t="shared" si="67"/>
        <v>0</v>
      </c>
    </row>
    <row r="215" spans="1:15" ht="36.75" customHeight="1" x14ac:dyDescent="0.2">
      <c r="A215" s="17" t="s">
        <v>192</v>
      </c>
      <c r="B215" s="33" t="s">
        <v>50</v>
      </c>
      <c r="C215" s="19">
        <f>SUM(C216:C217)</f>
        <v>1349572.36</v>
      </c>
      <c r="D215" s="19">
        <f>SUM(D216:D217)</f>
        <v>0</v>
      </c>
      <c r="E215" s="19">
        <f>SUM(E216:E217)</f>
        <v>0</v>
      </c>
    </row>
    <row r="216" spans="1:15" ht="85.5" customHeight="1" x14ac:dyDescent="0.2">
      <c r="A216" s="17" t="s">
        <v>200</v>
      </c>
      <c r="B216" s="33" t="s">
        <v>118</v>
      </c>
      <c r="C216" s="19">
        <v>143360.09</v>
      </c>
      <c r="D216" s="19"/>
      <c r="E216" s="19"/>
    </row>
    <row r="217" spans="1:15" ht="36" customHeight="1" x14ac:dyDescent="0.2">
      <c r="A217" s="17" t="s">
        <v>193</v>
      </c>
      <c r="B217" s="33" t="s">
        <v>50</v>
      </c>
      <c r="C217" s="19">
        <v>1206212.27</v>
      </c>
      <c r="D217" s="19"/>
      <c r="E217" s="19"/>
    </row>
    <row r="218" spans="1:15" ht="9" hidden="1" customHeight="1" x14ac:dyDescent="0.2">
      <c r="A218" s="34" t="s">
        <v>162</v>
      </c>
      <c r="B218" s="32" t="s">
        <v>163</v>
      </c>
      <c r="C218" s="19"/>
      <c r="D218" s="19">
        <v>0</v>
      </c>
      <c r="E218" s="19">
        <v>0</v>
      </c>
    </row>
    <row r="219" spans="1:15" ht="18.75" hidden="1" x14ac:dyDescent="0.2">
      <c r="A219" s="17"/>
      <c r="B219" s="33"/>
      <c r="C219" s="19"/>
      <c r="D219" s="19"/>
      <c r="E219" s="19"/>
    </row>
    <row r="220" spans="1:15" ht="76.5" hidden="1" customHeight="1" x14ac:dyDescent="0.2">
      <c r="A220" s="34" t="s">
        <v>51</v>
      </c>
      <c r="B220" s="32" t="s">
        <v>164</v>
      </c>
      <c r="C220" s="19"/>
      <c r="D220" s="19">
        <f>SUM(D221)</f>
        <v>0</v>
      </c>
      <c r="E220" s="19">
        <f>SUM(E221)</f>
        <v>0</v>
      </c>
    </row>
    <row r="221" spans="1:15" ht="18.75" hidden="1" customHeight="1" x14ac:dyDescent="0.2">
      <c r="A221" s="17" t="s">
        <v>53</v>
      </c>
      <c r="B221" s="63" t="s">
        <v>52</v>
      </c>
      <c r="C221" s="19"/>
      <c r="D221" s="19"/>
      <c r="E221" s="19"/>
    </row>
    <row r="222" spans="1:15" ht="18" customHeight="1" thickBot="1" x14ac:dyDescent="0.25">
      <c r="A222" s="35"/>
      <c r="B222" s="64"/>
      <c r="C222" s="20"/>
      <c r="D222" s="20"/>
      <c r="E222" s="20"/>
    </row>
    <row r="223" spans="1:15" ht="30.6" customHeight="1" thickBot="1" x14ac:dyDescent="0.35">
      <c r="A223" s="36"/>
      <c r="B223" s="37" t="s">
        <v>107</v>
      </c>
      <c r="C223" s="38">
        <f>+C16+C138</f>
        <v>1545096055.7599998</v>
      </c>
      <c r="D223" s="38">
        <f>+D16+D138</f>
        <v>1221251793.8499999</v>
      </c>
      <c r="E223" s="39">
        <f>+E16+E138</f>
        <v>1273895720.1900001</v>
      </c>
      <c r="G223" s="68" t="s">
        <v>76</v>
      </c>
      <c r="H223" s="68"/>
      <c r="I223" s="68"/>
      <c r="J223" s="68" t="s">
        <v>89</v>
      </c>
      <c r="K223" s="68"/>
      <c r="L223" s="68"/>
      <c r="M223" s="68" t="s">
        <v>119</v>
      </c>
      <c r="N223" s="68"/>
      <c r="O223" s="68"/>
    </row>
    <row r="224" spans="1:15" ht="6.75" customHeight="1" x14ac:dyDescent="0.3">
      <c r="A224" s="40"/>
      <c r="B224" s="41"/>
      <c r="C224" s="42"/>
      <c r="D224" s="42"/>
      <c r="E224" s="43"/>
    </row>
    <row r="225" spans="1:5" ht="18.75" x14ac:dyDescent="0.3">
      <c r="A225" s="8"/>
      <c r="B225" s="8"/>
      <c r="C225" s="8"/>
      <c r="D225" s="8"/>
      <c r="E225" s="8"/>
    </row>
    <row r="226" spans="1:5" ht="6" customHeight="1" x14ac:dyDescent="0.3">
      <c r="A226" s="8"/>
      <c r="B226" s="8"/>
      <c r="C226" s="8"/>
      <c r="D226" s="8"/>
      <c r="E226" s="8"/>
    </row>
    <row r="227" spans="1:5" ht="18.75" x14ac:dyDescent="0.3">
      <c r="A227" s="8"/>
      <c r="B227" s="44"/>
      <c r="C227" s="44"/>
      <c r="D227" s="8"/>
      <c r="E227" s="8"/>
    </row>
    <row r="228" spans="1:5" ht="18.75" x14ac:dyDescent="0.3">
      <c r="A228" s="8"/>
      <c r="B228" s="8"/>
      <c r="C228" s="8"/>
      <c r="D228" s="8"/>
      <c r="E228" s="8"/>
    </row>
    <row r="229" spans="1:5" ht="18.75" x14ac:dyDescent="0.3">
      <c r="A229" s="8"/>
      <c r="B229" s="8"/>
      <c r="C229" s="8"/>
      <c r="D229" s="8"/>
      <c r="E229" s="8"/>
    </row>
    <row r="230" spans="1:5" ht="18.75" x14ac:dyDescent="0.3">
      <c r="A230" s="45"/>
      <c r="B230" s="8"/>
      <c r="C230" s="8"/>
      <c r="D230" s="71"/>
      <c r="E230" s="71"/>
    </row>
    <row r="231" spans="1:5" ht="18.75" x14ac:dyDescent="0.3">
      <c r="A231" s="4"/>
      <c r="B231" s="3"/>
      <c r="C231" s="3"/>
      <c r="D231" s="69"/>
      <c r="E231" s="69"/>
    </row>
  </sheetData>
  <mergeCells count="14">
    <mergeCell ref="J223:L223"/>
    <mergeCell ref="M223:O223"/>
    <mergeCell ref="D231:E231"/>
    <mergeCell ref="C6:E6"/>
    <mergeCell ref="C7:E7"/>
    <mergeCell ref="C8:E8"/>
    <mergeCell ref="A11:E11"/>
    <mergeCell ref="D230:E230"/>
    <mergeCell ref="C9:E9"/>
    <mergeCell ref="C1:E1"/>
    <mergeCell ref="C2:E2"/>
    <mergeCell ref="C3:E3"/>
    <mergeCell ref="C4:E4"/>
    <mergeCell ref="G223:I223"/>
  </mergeCells>
  <phoneticPr fontId="3" type="noConversion"/>
  <pageMargins left="1.1811023622047245" right="0.39370078740157483" top="0.78740157480314965" bottom="0.78740157480314965" header="0.51181102362204722" footer="0.51181102362204722"/>
  <pageSetup paperSize="9" scale="54" firstPageNumber="2" orientation="portrait" r:id="rId1"/>
  <headerFooter scaleWithDoc="0" alignWithMargins="0">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Приложение 1</vt:lpstr>
      <vt:lpstr>'Приложение 1'!Заголовки_для_печати</vt:lpstr>
      <vt:lpstr>'Приложение 1'!Область_печати</vt:lpstr>
    </vt:vector>
  </TitlesOfParts>
  <Company>Департамент финансов</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532_Lihotina</dc:creator>
  <cp:lastModifiedBy>Веснина Ирина Сергеевна</cp:lastModifiedBy>
  <cp:lastPrinted>2024-12-17T09:00:23Z</cp:lastPrinted>
  <dcterms:created xsi:type="dcterms:W3CDTF">2008-09-15T07:41:17Z</dcterms:created>
  <dcterms:modified xsi:type="dcterms:W3CDTF">2024-12-25T08:52:23Z</dcterms:modified>
</cp:coreProperties>
</file>