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1" sheetId="3" r:id="rId1"/>
  </sheets>
  <definedNames>
    <definedName name="_xlnm.Print_Titles" localSheetId="0">'Приложение 1'!$15:$16</definedName>
    <definedName name="_xlnm.Print_Area" localSheetId="0">'Приложение 1'!$B$1:$F$230</definedName>
  </definedNames>
  <calcPr calcId="125725"/>
</workbook>
</file>

<file path=xl/calcChain.xml><?xml version="1.0" encoding="utf-8"?>
<calcChain xmlns="http://schemas.openxmlformats.org/spreadsheetml/2006/main">
  <c r="D71" i="3"/>
  <c r="D180"/>
  <c r="D174"/>
  <c r="D147"/>
  <c r="F134"/>
  <c r="E134"/>
  <c r="F132"/>
  <c r="E132"/>
  <c r="D134"/>
  <c r="D132"/>
  <c r="D131" s="1"/>
  <c r="F129"/>
  <c r="E129"/>
  <c r="D129"/>
  <c r="F110"/>
  <c r="E110"/>
  <c r="D110"/>
  <c r="F43"/>
  <c r="E43"/>
  <c r="D43"/>
  <c r="F127"/>
  <c r="F126" s="1"/>
  <c r="E127"/>
  <c r="E126" s="1"/>
  <c r="D127"/>
  <c r="F88"/>
  <c r="E88"/>
  <c r="D88"/>
  <c r="D19"/>
  <c r="D18" s="1"/>
  <c r="D154"/>
  <c r="E154"/>
  <c r="F154"/>
  <c r="F178"/>
  <c r="E178"/>
  <c r="D178"/>
  <c r="F204"/>
  <c r="E204"/>
  <c r="D204"/>
  <c r="F174"/>
  <c r="E174"/>
  <c r="F220"/>
  <c r="E220"/>
  <c r="F215"/>
  <c r="F214" s="1"/>
  <c r="E215"/>
  <c r="E214" s="1"/>
  <c r="D215"/>
  <c r="D214" s="1"/>
  <c r="F211"/>
  <c r="F210" s="1"/>
  <c r="E211"/>
  <c r="E210" s="1"/>
  <c r="D211"/>
  <c r="D210"/>
  <c r="F208"/>
  <c r="E208"/>
  <c r="D208"/>
  <c r="F206"/>
  <c r="E206"/>
  <c r="D206"/>
  <c r="F202"/>
  <c r="F201" s="1"/>
  <c r="E202"/>
  <c r="E201" s="1"/>
  <c r="D202"/>
  <c r="F199"/>
  <c r="E199"/>
  <c r="D199"/>
  <c r="F197"/>
  <c r="E197"/>
  <c r="D197"/>
  <c r="F195"/>
  <c r="E195"/>
  <c r="D195"/>
  <c r="E193"/>
  <c r="D193"/>
  <c r="F191"/>
  <c r="E191"/>
  <c r="D191"/>
  <c r="F189"/>
  <c r="E189"/>
  <c r="D189"/>
  <c r="F187"/>
  <c r="E187"/>
  <c r="D187"/>
  <c r="F185"/>
  <c r="E185"/>
  <c r="D185"/>
  <c r="F183"/>
  <c r="E183"/>
  <c r="D183"/>
  <c r="E182"/>
  <c r="F180"/>
  <c r="E180"/>
  <c r="F176"/>
  <c r="E176"/>
  <c r="D176"/>
  <c r="F172"/>
  <c r="E172"/>
  <c r="D172"/>
  <c r="F170"/>
  <c r="E170"/>
  <c r="D170"/>
  <c r="F168"/>
  <c r="E168"/>
  <c r="D168"/>
  <c r="F166"/>
  <c r="E166"/>
  <c r="D166"/>
  <c r="F164"/>
  <c r="E164"/>
  <c r="D164"/>
  <c r="F162"/>
  <c r="E162"/>
  <c r="D162"/>
  <c r="F160"/>
  <c r="E160"/>
  <c r="D160"/>
  <c r="F158"/>
  <c r="E158"/>
  <c r="D158"/>
  <c r="F156"/>
  <c r="E156"/>
  <c r="D156"/>
  <c r="F152"/>
  <c r="E152"/>
  <c r="D152"/>
  <c r="F150"/>
  <c r="E150"/>
  <c r="D150"/>
  <c r="F147"/>
  <c r="E147"/>
  <c r="F145"/>
  <c r="E145"/>
  <c r="D145"/>
  <c r="F143"/>
  <c r="F142" s="1"/>
  <c r="E143"/>
  <c r="D143"/>
  <c r="F138"/>
  <c r="F137" s="1"/>
  <c r="E138"/>
  <c r="E137" s="1"/>
  <c r="D138"/>
  <c r="D137" s="1"/>
  <c r="F131"/>
  <c r="E131"/>
  <c r="F124"/>
  <c r="E124"/>
  <c r="D124"/>
  <c r="F122"/>
  <c r="E122"/>
  <c r="D122"/>
  <c r="F120"/>
  <c r="E120"/>
  <c r="D120"/>
  <c r="F118"/>
  <c r="E118"/>
  <c r="D118"/>
  <c r="F116"/>
  <c r="E116"/>
  <c r="D116"/>
  <c r="F114"/>
  <c r="E114"/>
  <c r="D114"/>
  <c r="F112"/>
  <c r="E112"/>
  <c r="D112"/>
  <c r="F107"/>
  <c r="E107"/>
  <c r="D107"/>
  <c r="F104"/>
  <c r="E104"/>
  <c r="D104"/>
  <c r="F102"/>
  <c r="E102"/>
  <c r="D102"/>
  <c r="F100"/>
  <c r="F99" s="1"/>
  <c r="E100"/>
  <c r="E99" s="1"/>
  <c r="D100"/>
  <c r="D99" s="1"/>
  <c r="F95"/>
  <c r="F94" s="1"/>
  <c r="E95"/>
  <c r="D95"/>
  <c r="D94" s="1"/>
  <c r="E94"/>
  <c r="F92"/>
  <c r="F91" s="1"/>
  <c r="E92"/>
  <c r="D92"/>
  <c r="D91" s="1"/>
  <c r="E91"/>
  <c r="E90" s="1"/>
  <c r="F86"/>
  <c r="E86"/>
  <c r="E85" s="1"/>
  <c r="D86"/>
  <c r="D85" s="1"/>
  <c r="F85"/>
  <c r="F83"/>
  <c r="F82" s="1"/>
  <c r="E83"/>
  <c r="E82" s="1"/>
  <c r="D83"/>
  <c r="D82" s="1"/>
  <c r="F77"/>
  <c r="F74" s="1"/>
  <c r="F73" s="1"/>
  <c r="E77"/>
  <c r="D77"/>
  <c r="D74" s="1"/>
  <c r="D73" s="1"/>
  <c r="E74"/>
  <c r="E73" s="1"/>
  <c r="F71"/>
  <c r="F70" s="1"/>
  <c r="E71"/>
  <c r="E70" s="1"/>
  <c r="D70"/>
  <c r="F68"/>
  <c r="E68"/>
  <c r="D68"/>
  <c r="F66"/>
  <c r="E66"/>
  <c r="D66"/>
  <c r="F63"/>
  <c r="E63"/>
  <c r="D63"/>
  <c r="F60"/>
  <c r="E60"/>
  <c r="D60"/>
  <c r="F57"/>
  <c r="E57"/>
  <c r="D57"/>
  <c r="F55"/>
  <c r="E55"/>
  <c r="D55"/>
  <c r="F51"/>
  <c r="F50" s="1"/>
  <c r="E51"/>
  <c r="D51"/>
  <c r="D50" s="1"/>
  <c r="E50"/>
  <c r="F47"/>
  <c r="E47"/>
  <c r="D47"/>
  <c r="F45"/>
  <c r="E45"/>
  <c r="D45"/>
  <c r="F41"/>
  <c r="E41"/>
  <c r="D41"/>
  <c r="F39"/>
  <c r="E39"/>
  <c r="D39"/>
  <c r="E38"/>
  <c r="E37" s="1"/>
  <c r="F35"/>
  <c r="E35"/>
  <c r="D35"/>
  <c r="F33"/>
  <c r="E33"/>
  <c r="D33"/>
  <c r="F31"/>
  <c r="E31"/>
  <c r="E28" s="1"/>
  <c r="E27" s="1"/>
  <c r="D31"/>
  <c r="F29"/>
  <c r="F28" s="1"/>
  <c r="F27" s="1"/>
  <c r="E29"/>
  <c r="D29"/>
  <c r="F19"/>
  <c r="F18" s="1"/>
  <c r="E19"/>
  <c r="E18" s="1"/>
  <c r="E54" l="1"/>
  <c r="D62"/>
  <c r="F62"/>
  <c r="D126"/>
  <c r="D142"/>
  <c r="F98"/>
  <c r="F54"/>
  <c r="D54"/>
  <c r="D98"/>
  <c r="D59"/>
  <c r="E62"/>
  <c r="F149"/>
  <c r="F59"/>
  <c r="E142"/>
  <c r="D149"/>
  <c r="D182"/>
  <c r="F182"/>
  <c r="D201"/>
  <c r="D28"/>
  <c r="D27" s="1"/>
  <c r="E149"/>
  <c r="E141" s="1"/>
  <c r="E140" s="1"/>
  <c r="F81"/>
  <c r="E81"/>
  <c r="D81"/>
  <c r="F141"/>
  <c r="F140" s="1"/>
  <c r="E59"/>
  <c r="D90"/>
  <c r="F90"/>
  <c r="D38"/>
  <c r="D37" s="1"/>
  <c r="F38"/>
  <c r="F37" s="1"/>
  <c r="E98"/>
  <c r="F17" l="1"/>
  <c r="D141"/>
  <c r="D140" s="1"/>
  <c r="D17"/>
  <c r="E17"/>
  <c r="E223" s="1"/>
  <c r="F223"/>
  <c r="D223" l="1"/>
</calcChain>
</file>

<file path=xl/sharedStrings.xml><?xml version="1.0" encoding="utf-8"?>
<sst xmlns="http://schemas.openxmlformats.org/spreadsheetml/2006/main" count="421" uniqueCount="415">
  <si>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</si>
  <si>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</si>
  <si>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</si>
  <si>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</si>
  <si>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</si>
  <si>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</si>
  <si>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</si>
  <si>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</si>
  <si>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</si>
  <si>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</si>
  <si>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</si>
  <si>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</si>
  <si>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</si>
  <si>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</si>
  <si>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</si>
  <si>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</si>
  <si>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</si>
  <si>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</si>
  <si>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</si>
  <si>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</si>
  <si>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</si>
  <si>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</si>
  <si>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</si>
  <si>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</si>
  <si>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</si>
  <si>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</si>
  <si>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</si>
  <si>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</si>
  <si>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</si>
  <si>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</si>
  <si>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</si>
  <si>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</si>
  <si>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</si>
  <si>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</si>
  <si>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</si>
  <si>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</si>
  <si>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</si>
  <si>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</si>
  <si>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</si>
  <si>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</si>
  <si>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</si>
  <si>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</si>
  <si>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</si>
  <si>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</si>
  <si>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</si>
  <si>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</si>
  <si>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</si>
  <si>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</si>
  <si>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</si>
  <si>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</si>
  <si>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</si>
  <si>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</si>
  <si>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</si>
  <si>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</si>
  <si>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</si>
  <si>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</si>
  <si>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</si>
  <si>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</si>
  <si>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</si>
  <si>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</si>
  <si>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</si>
  <si>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</si>
  <si>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</si>
  <si>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</si>
  <si>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</si>
  <si>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</si>
  <si>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</si>
  <si>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</si>
  <si>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</si>
  <si>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</si>
  <si>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</si>
  <si>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</si>
  <si>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</si>
  <si>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</si>
  <si>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</si>
  <si>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</si>
  <si>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</si>
  <si>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</si>
  <si>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</si>
  <si>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</si>
  <si>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</si>
  <si>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</si>
  <si>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</si>
  <si>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</si>
  <si>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</si>
  <si>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</si>
  <si>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</si>
  <si>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</si>
  <si>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</si>
  <si>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</si>
  <si>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</si>
  <si>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</si>
  <si>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</si>
  <si>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</si>
  <si>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</si>
  <si>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</si>
  <si>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</si>
  <si>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</si>
  <si>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</si>
  <si>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</si>
  <si>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</si>
  <si>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</si>
  <si>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</si>
  <si>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</si>
  <si>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</si>
  <si>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</si>
  <si>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</si>
  <si>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</si>
  <si>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</si>
  <si>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</si>
  <si>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</si>
  <si>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</si>
  <si>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</si>
  <si>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</si>
  <si>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</si>
  <si>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</si>
  <si>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</si>
  <si>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</si>
  <si>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</si>
  <si>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</si>
  <si>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</si>
  <si>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</si>
  <si>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</si>
  <si>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</si>
  <si>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</si>
  <si>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</si>
  <si>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</si>
  <si>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</si>
  <si>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</si>
  <si>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</si>
  <si>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</si>
  <si>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</si>
  <si>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</si>
  <si>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</si>
  <si>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</si>
  <si>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</si>
  <si>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</si>
  <si>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</si>
  <si>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</si>
  <si>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</si>
  <si>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</si>
  <si>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</si>
  <si>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</si>
  <si>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</si>
  <si>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</si>
  <si>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</si>
  <si>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</si>
  <si>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</si>
  <si>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</si>
  <si>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</si>
  <si>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</si>
  <si>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</si>
  <si>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</si>
  <si>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</si>
  <si>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</si>
  <si>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</si>
  <si>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</si>
  <si>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</si>
  <si>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</si>
  <si>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</si>
  <si>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</si>
  <si>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</si>
  <si>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</si>
  <si>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</si>
  <si>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</si>
  <si>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</si>
  <si>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</si>
  <si>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</si>
  <si>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</si>
  <si>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</si>
  <si>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</si>
  <si>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</si>
  <si>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</si>
  <si>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</si>
  <si>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</si>
  <si>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</si>
  <si>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</si>
  <si>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</si>
  <si>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</si>
  <si>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</si>
  <si>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</si>
  <si>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</si>
  <si>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</si>
  <si>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</si>
  <si>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</si>
  <si>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</si>
  <si>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</si>
  <si>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</si>
  <si>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</si>
  <si>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</si>
  <si>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</si>
  <si>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</si>
  <si>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</si>
  <si>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</si>
  <si>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</si>
  <si>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</si>
  <si>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</si>
  <si>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</si>
  <si>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</si>
  <si>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</si>
  <si>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</si>
  <si>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</si>
  <si>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</si>
  <si>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</si>
  <si>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</si>
  <si>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</si>
  <si>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</si>
  <si>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</si>
  <si>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</si>
  <si>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</si>
  <si>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</si>
  <si>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</si>
  <si>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</si>
  <si>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</si>
  <si>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</si>
  <si>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</si>
  <si>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</si>
  <si>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</si>
  <si>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</si>
  <si>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</si>
  <si>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</si>
  <si>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</si>
  <si>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</si>
  <si>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</si>
  <si>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</si>
  <si>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</si>
  <si>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</si>
  <si>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</si>
  <si>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Субсидии бюджетам муниципальных районов на реализацию мероприятий по обеспечению жильем молодых семей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</si>
  <si>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</si>
  <si>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</si>
  <si>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</si>
  <si>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</si>
  <si>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</si>
  <si>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</si>
  <si>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</si>
  <si>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</si>
  <si>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</si>
  <si>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</si>
  <si>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</si>
  <si>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</si>
  <si>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</si>
  <si>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</si>
  <si>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</si>
  <si>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</si>
  <si>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</si>
  <si>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</si>
  <si>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</si>
  <si>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</si>
  <si>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</si>
  <si>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</si>
  <si>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</si>
  <si>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</si>
  <si>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</si>
  <si>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</si>
  <si>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</si>
  <si>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</si>
  <si>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</si>
  <si>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</si>
  <si>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</si>
  <si>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</si>
  <si>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</si>
  <si>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</si>
  <si>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</si>
  <si>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</si>
  <si>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</si>
  <si>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</si>
  <si>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</si>
  <si>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2024 год</t>
  </si>
  <si>
    <t>000 1 01 02080 01 0000 110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</si>
  <si>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</si>
  <si>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</si>
  <si>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</si>
  <si>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</si>
  <si>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</si>
  <si>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</si>
  <si>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</si>
  <si>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</si>
  <si>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</si>
  <si>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</si>
  <si>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</si>
  <si>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</si>
  <si>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</si>
  <si>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</si>
  <si>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</si>
  <si>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</si>
  <si>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</si>
  <si>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</si>
  <si>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</si>
  <si>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</si>
  <si>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</si>
  <si>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</si>
  <si>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</si>
  <si>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</si>
  <si>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</si>
  <si>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</si>
  <si>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</si>
  <si>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</si>
  <si>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</si>
  <si>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</si>
  <si>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</si>
  <si>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</si>
  <si>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</si>
  <si>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</si>
  <si>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</si>
  <si>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</si>
  <si>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</si>
  <si>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</si>
  <si>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</si>
  <si>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</si>
  <si>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000 2 02 40000 00 0000 150</t>
  </si>
  <si>
    <t>000 2 02 25 467 00 0000 150</t>
  </si>
  <si>
    <t>000 2 02 25 467 05 0000 150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</si>
  <si>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</si>
  <si>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</si>
  <si>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000 2 02 25 497 00 0000 150</t>
  </si>
  <si>
    <t>000 2 02 25 497 05 0000 150</t>
  </si>
  <si>
    <t>000 2 02 25 519 00 0000 150</t>
  </si>
  <si>
    <t>000 2 02 25 519 05 0000 150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</si>
  <si>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</si>
  <si>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</si>
  <si>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</si>
  <si>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</si>
  <si>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2023 год и на плановый период 2024 и 2025 годов</t>
  </si>
  <si>
    <t>"О бюджете муниципального образования Кимовский район на 2023 год и на плановый период 2024 и 2025 годов"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</si>
  <si>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</si>
  <si>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</si>
  <si>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</si>
  <si>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000 1 11 09080 05 0000 120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</si>
  <si>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</si>
  <si>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Плата за выбросы загрязняющих веществ в атмосферный воздух стационарными объектами 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</si>
  <si>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</si>
  <si>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</si>
  <si>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</si>
  <si>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</si>
  <si>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000 2 02 25 511 00 0000 150</t>
  </si>
  <si>
    <t>000 2 02 25 511 05 0000 150</t>
  </si>
  <si>
    <t>000 2 02 25 513 00 0000 150</t>
  </si>
  <si>
    <t>000 2 02 25 513 05 0000 150</t>
  </si>
  <si>
    <t>Субсидии бюджетам муниципальных районов на проведение комплексных кадастровых работ</t>
  </si>
  <si>
    <t>Субсидии бюджетам на проведение комплексных кадастровых работ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</si>
  <si>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</si>
  <si>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</si>
  <si>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Субсидии бюджетам на реализацию мероприятий по обеспечению жильем молодых семей</t>
  </si>
  <si>
    <t>000 2 02 25 590 00 0000 150</t>
  </si>
  <si>
    <t>000 2 02 25 590 05 0000 150</t>
  </si>
  <si>
    <t>Субсидии бюджетам муниципальных районов на техническое оснащение муниципальных музеев</t>
  </si>
  <si>
    <t>Субсидии бюджетам на техническое оснащение муниципальных музеев</t>
  </si>
  <si>
    <t xml:space="preserve">Субвенции местным бюджетам на выполнение передаваемых полномочий субъектов Российской 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</si>
  <si>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</si>
  <si>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000 2 02 25 172 00 0000 150</t>
  </si>
  <si>
    <t>000 2 02 25 172 05 0000 150</t>
  </si>
  <si>
    <t xml:space="preserve"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</si>
  <si>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</si>
  <si>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000 2 02 25 213 00 0000 150</t>
  </si>
  <si>
    <t>000 2 02 25 213 05 0000 150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</si>
  <si>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</si>
  <si>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</si>
  <si>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</si>
  <si>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</si>
  <si>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 решению Собрания представителей муниципального образования Кимовский район</t>
  </si>
  <si>
    <t>от 09.12.2022   № 83-408</t>
  </si>
  <si>
    <t>"О внесении изменений и дополнений в решение Собрания представителей муниципального образования Кимовский район от 09.12.2022 № 83-408 "О бюджете муниципального образования Кимовский район на 2023 год и на плановый период 2024 и 2025 годов"</t>
  </si>
  <si>
    <t>000 2 02 25 576 00 0000 150</t>
  </si>
  <si>
    <t>000 2 02 25 576 05 0000 150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</si>
  <si>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</si>
  <si>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районовна обеспечение комплексного развития сельских территорий</t>
  </si>
  <si>
    <t>000 2 02 45179 00 0000 150</t>
  </si>
  <si>
    <t>000 2 02 45179 05 0000 150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</si>
  <si>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</si>
  <si>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</si>
  <si>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000 2 02 25 599 00 0000 150</t>
  </si>
  <si>
    <t>000 2 02 25 599 05 0000 150</t>
  </si>
  <si>
    <t>Субсидии бюджетам на подготовку проектоп межевания земельных участков и на проведение кадастровых работ</t>
  </si>
  <si>
    <t>Субсидии бюджетам муниципальных районов на подготовку проектоп межевания земельных участков и на проведение кадастровых работ</t>
  </si>
  <si>
    <t>000 2 02 25116 05 0000 150</t>
  </si>
  <si>
    <t>000 2 02 25116 00 0000 150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</si>
  <si>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</si>
  <si>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</si>
  <si>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000 1 01 02130 01 0000 110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</si>
  <si>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</si>
  <si>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</si>
  <si>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</si>
  <si>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</si>
  <si>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</si>
  <si>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</si>
  <si>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</si>
  <si>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000 1 16 07010 00 0000 140</t>
  </si>
  <si>
    <t>000 1 16 07010 05 0000 140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</si>
  <si>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</si>
  <si>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</si>
  <si>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</si>
  <si>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</si>
  <si>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</si>
  <si>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</si>
  <si>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</si>
  <si>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</si>
  <si>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</si>
  <si>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</si>
  <si>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</si>
  <si>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</si>
  <si>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</si>
  <si>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</si>
  <si>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</si>
  <si>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000 1 16 07090 05 0000 140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</si>
  <si>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</si>
  <si>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</si>
  <si>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</si>
  <si>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000 1 16 10030 05 0000 140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</si>
  <si>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</si>
  <si>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</si>
  <si>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</si>
  <si>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</si>
  <si>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</si>
  <si>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от 26.12.2023 № 10-46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</si>
</sst>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9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10" fillId="0" borderId="19" xfId="0" applyNumberFormat="1" applyFont="1" applyBorder="1" applyAlignment="1">
      <alignment horizontal="left" vertical="center" wrapText="1"/>
    </xf>
    <xf numFmtId="0" fontId="12" fillId="0" borderId="2" xfId="9" applyFont="1" applyBorder="1" applyAlignment="1">
      <alignment horizontal="justify" vertical="center" wrapText="1"/>
    </xf>
    <xf numFmtId="0" fontId="11" fillId="0" borderId="15" xfId="0" applyNumberFormat="1" applyFont="1" applyBorder="1" applyAlignment="1">
      <alignment vertical="top" wrapText="1"/>
    </xf>
    <xf numFmtId="167" fontId="10" fillId="0" borderId="17" xfId="0" applyNumberFormat="1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right" vertical="center" wrapText="1"/>
    </xf>
    <xf numFmtId="167" fontId="10" fillId="0" borderId="2" xfId="0" applyNumberFormat="1" applyFont="1" applyBorder="1" applyAlignment="1">
      <alignment horizontal="left"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167" fontId="10" fillId="0" borderId="19" xfId="0" applyNumberFormat="1" applyFont="1" applyBorder="1" applyAlignment="1">
      <alignment horizontal="right" vertical="center" wrapText="1"/>
    </xf>
    <xf numFmtId="0" fontId="14" fillId="0" borderId="20" xfId="0" applyNumberFormat="1" applyFont="1" applyBorder="1" applyAlignment="1">
      <alignment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2" fillId="0" borderId="2" xfId="7" applyBorder="1" applyAlignment="1">
      <alignment horizontal="center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 applyAlignment="1">
      <alignment horizontal="center" vertical="top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31"/>
  <sheetViews>
    <sheetView tabSelected="1" view="pageBreakPreview" zoomScale="60" workbookViewId="0">
      <selection activeCell="D3" sqref="D3:F3"/>
    </sheetView>
  </sheetViews>
  <sheetFormatPr defaultColWidth="9.140625" defaultRowHeight="12.75"/>
  <cols>
    <col min="1" max="1" width="0.5703125" style="1" customWidth="1"/>
    <col min="2" max="2" width="36.28515625" style="2" customWidth="1"/>
    <col min="3" max="3" width="57.5703125" style="2" customWidth="1"/>
    <col min="4" max="4" width="23.140625" style="2" customWidth="1"/>
    <col min="5" max="5" width="22.85546875" style="2" customWidth="1"/>
    <col min="6" max="6" width="24.28515625" style="2" customWidth="1"/>
    <col min="7" max="7" width="17.7109375" style="1" customWidth="1"/>
    <col min="8" max="8" width="16.28515625" style="1" hidden="1" customWidth="1"/>
    <col min="9" max="11" width="16.5703125" style="1" hidden="1" customWidth="1"/>
    <col min="12" max="14" width="16" style="1" hidden="1" customWidth="1"/>
    <col min="15" max="15" width="14.140625" style="1" hidden="1" customWidth="1"/>
    <col min="16" max="16" width="15.28515625" style="1" hidden="1" customWidth="1"/>
    <col min="17" max="16384" width="9.140625" style="1"/>
  </cols>
  <sheetData>
    <row r="1" spans="2:6" ht="18.75">
      <c r="D1" s="83" t="s">
        <v>301</v>
      </c>
      <c r="E1" s="83"/>
      <c r="F1" s="83"/>
    </row>
    <row r="2" spans="2:6" ht="40.15" customHeight="1">
      <c r="D2" s="84" t="s">
        <v>360</v>
      </c>
      <c r="E2" s="84"/>
      <c r="F2" s="84"/>
    </row>
    <row r="3" spans="2:6" ht="18.75">
      <c r="D3" s="83" t="s">
        <v>414</v>
      </c>
      <c r="E3" s="83"/>
      <c r="F3" s="83"/>
    </row>
    <row r="4" spans="2:6" ht="112.15" customHeight="1">
      <c r="D4" s="84" t="s">
        <v>362</v>
      </c>
      <c r="E4" s="84"/>
      <c r="F4" s="84"/>
    </row>
    <row r="7" spans="2:6" ht="27.75" customHeight="1">
      <c r="B7" s="8"/>
      <c r="C7" s="8"/>
      <c r="D7" s="83" t="s">
        <v>301</v>
      </c>
      <c r="E7" s="83"/>
      <c r="F7" s="83"/>
    </row>
    <row r="8" spans="2:6" ht="39.6" customHeight="1">
      <c r="B8" s="8"/>
      <c r="C8" s="8"/>
      <c r="D8" s="84" t="s">
        <v>360</v>
      </c>
      <c r="E8" s="84"/>
      <c r="F8" s="84"/>
    </row>
    <row r="9" spans="2:6" ht="18" customHeight="1">
      <c r="B9" s="8"/>
      <c r="C9" s="8"/>
      <c r="D9" s="83" t="s">
        <v>361</v>
      </c>
      <c r="E9" s="83"/>
      <c r="F9" s="83"/>
    </row>
    <row r="10" spans="2:6" ht="54.6" customHeight="1">
      <c r="B10" s="8"/>
      <c r="C10" s="8"/>
      <c r="D10" s="84" t="s">
        <v>324</v>
      </c>
      <c r="E10" s="84"/>
      <c r="F10" s="84"/>
    </row>
    <row r="11" spans="2:6" ht="37.15" customHeight="1">
      <c r="B11" s="8"/>
      <c r="C11" s="8"/>
      <c r="D11" s="8"/>
      <c r="E11" s="8"/>
      <c r="F11" s="8"/>
    </row>
    <row r="12" spans="2:6" ht="37.9" customHeight="1">
      <c r="B12" s="88" t="s">
        <v>323</v>
      </c>
      <c r="C12" s="88"/>
      <c r="D12" s="88"/>
      <c r="E12" s="88"/>
      <c r="F12" s="88"/>
    </row>
    <row r="13" spans="2:6" ht="15.75" customHeight="1">
      <c r="B13" s="9"/>
      <c r="C13" s="9"/>
      <c r="D13" s="9"/>
      <c r="E13" s="9"/>
      <c r="F13" s="9"/>
    </row>
    <row r="14" spans="2:6" ht="19.5" customHeight="1">
      <c r="B14" s="10"/>
      <c r="C14" s="10"/>
      <c r="D14" s="10"/>
      <c r="E14" s="10"/>
      <c r="F14" s="11" t="s">
        <v>255</v>
      </c>
    </row>
    <row r="15" spans="2:6" ht="21" customHeight="1">
      <c r="B15" s="12" t="s">
        <v>63</v>
      </c>
      <c r="C15" s="13" t="s">
        <v>108</v>
      </c>
      <c r="D15" s="14" t="s">
        <v>230</v>
      </c>
      <c r="E15" s="14" t="s">
        <v>268</v>
      </c>
      <c r="F15" s="14" t="s">
        <v>325</v>
      </c>
    </row>
    <row r="16" spans="2:6" ht="18.75">
      <c r="B16" s="15">
        <v>1</v>
      </c>
      <c r="C16" s="15">
        <v>2</v>
      </c>
      <c r="D16" s="16">
        <v>3</v>
      </c>
      <c r="E16" s="16">
        <v>4</v>
      </c>
      <c r="F16" s="16">
        <v>5</v>
      </c>
    </row>
    <row r="17" spans="2:6" ht="34.5" customHeight="1">
      <c r="B17" s="17" t="s">
        <v>113</v>
      </c>
      <c r="C17" s="18" t="s">
        <v>114</v>
      </c>
      <c r="D17" s="19">
        <f>+D18+D27+D37+D50+D54+D59+D73+D81+D90+D98+D137</f>
        <v>371575416.19000006</v>
      </c>
      <c r="E17" s="19">
        <f>+E18+E27+E37+E50+E54+E59+E73+E81+E90+E98</f>
        <v>365832460.08999997</v>
      </c>
      <c r="F17" s="19">
        <f>+F18+F27+F37+F50+F54+F59+F73+F81+F90+F98</f>
        <v>381250753.47999996</v>
      </c>
    </row>
    <row r="18" spans="2:6" ht="25.9" customHeight="1">
      <c r="B18" s="17" t="s">
        <v>115</v>
      </c>
      <c r="C18" s="18" t="s">
        <v>116</v>
      </c>
      <c r="D18" s="19">
        <f>+D19</f>
        <v>126356630.11000001</v>
      </c>
      <c r="E18" s="19">
        <f t="shared" ref="E18:F18" si="0">+E19</f>
        <v>117024683.38</v>
      </c>
      <c r="F18" s="19">
        <f t="shared" si="0"/>
        <v>121715106.06999999</v>
      </c>
    </row>
    <row r="19" spans="2:6" ht="30" customHeight="1">
      <c r="B19" s="20" t="s">
        <v>0</v>
      </c>
      <c r="C19" s="21" t="s">
        <v>1</v>
      </c>
      <c r="D19" s="22">
        <f>SUM(D20:D26)</f>
        <v>126356630.11000001</v>
      </c>
      <c r="E19" s="22">
        <f t="shared" ref="E19:F19" si="1">SUM(E20:E24)</f>
        <v>117024683.38</v>
      </c>
      <c r="F19" s="22">
        <f t="shared" si="1"/>
        <v>121715106.06999999</v>
      </c>
    </row>
    <row r="20" spans="2:6" ht="156" customHeight="1">
      <c r="B20" s="20" t="s">
        <v>2</v>
      </c>
      <c r="C20" s="23" t="s">
        <v>412</v>
      </c>
      <c r="D20" s="24">
        <v>115579898.31</v>
      </c>
      <c r="E20" s="24">
        <v>107049635.08</v>
      </c>
      <c r="F20" s="24">
        <v>111298992.44</v>
      </c>
    </row>
    <row r="21" spans="2:6" ht="174" customHeight="1">
      <c r="B21" s="20" t="s">
        <v>3</v>
      </c>
      <c r="C21" s="25" t="s">
        <v>129</v>
      </c>
      <c r="D21" s="24">
        <v>542202.29</v>
      </c>
      <c r="E21" s="24">
        <v>1586776.85</v>
      </c>
      <c r="F21" s="24">
        <v>1699438.01</v>
      </c>
    </row>
    <row r="22" spans="2:6" ht="79.5" customHeight="1">
      <c r="B22" s="20" t="s">
        <v>68</v>
      </c>
      <c r="C22" s="26" t="s">
        <v>69</v>
      </c>
      <c r="D22" s="24">
        <v>2297384.9</v>
      </c>
      <c r="E22" s="24">
        <v>1142587.22</v>
      </c>
      <c r="F22" s="24">
        <v>1188290.71</v>
      </c>
    </row>
    <row r="23" spans="2:6" ht="137.25" customHeight="1">
      <c r="B23" s="20" t="s">
        <v>4</v>
      </c>
      <c r="C23" s="23" t="s">
        <v>201</v>
      </c>
      <c r="D23" s="24">
        <v>5220000</v>
      </c>
      <c r="E23" s="24">
        <v>5679900</v>
      </c>
      <c r="F23" s="24">
        <v>5851430</v>
      </c>
    </row>
    <row r="24" spans="2:6" ht="218.25" customHeight="1">
      <c r="B24" s="20" t="s">
        <v>269</v>
      </c>
      <c r="C24" s="25" t="s">
        <v>413</v>
      </c>
      <c r="D24" s="24">
        <v>1570619.61</v>
      </c>
      <c r="E24" s="24">
        <v>1565784.23</v>
      </c>
      <c r="F24" s="24">
        <v>1676954.91</v>
      </c>
    </row>
    <row r="25" spans="2:6" ht="81.75" customHeight="1">
      <c r="B25" s="20" t="s">
        <v>379</v>
      </c>
      <c r="C25" s="23" t="s">
        <v>381</v>
      </c>
      <c r="D25" s="24">
        <v>897720</v>
      </c>
      <c r="E25" s="24">
        <v>0</v>
      </c>
      <c r="F25" s="24">
        <v>0</v>
      </c>
    </row>
    <row r="26" spans="2:6" ht="84.75" customHeight="1">
      <c r="B26" s="20" t="s">
        <v>380</v>
      </c>
      <c r="C26" s="25" t="s">
        <v>382</v>
      </c>
      <c r="D26" s="24">
        <v>248805</v>
      </c>
      <c r="E26" s="24">
        <v>0</v>
      </c>
      <c r="F26" s="24">
        <v>0</v>
      </c>
    </row>
    <row r="27" spans="2:6" ht="58.15" customHeight="1">
      <c r="B27" s="17" t="s">
        <v>5</v>
      </c>
      <c r="C27" s="18" t="s">
        <v>6</v>
      </c>
      <c r="D27" s="27">
        <f>+D28</f>
        <v>102857167.34999999</v>
      </c>
      <c r="E27" s="27">
        <f>+E28</f>
        <v>97548907.219999999</v>
      </c>
      <c r="F27" s="27">
        <f>+F28</f>
        <v>102871644.62</v>
      </c>
    </row>
    <row r="28" spans="2:6" ht="57.6" customHeight="1">
      <c r="B28" s="20" t="s">
        <v>7</v>
      </c>
      <c r="C28" s="21" t="s">
        <v>8</v>
      </c>
      <c r="D28" s="24">
        <f>SUM(D29+D31+D33+D35)</f>
        <v>102857167.34999999</v>
      </c>
      <c r="E28" s="24">
        <f t="shared" ref="E28:F28" si="2">SUM(E29+E31+E33+E35)</f>
        <v>97548907.219999999</v>
      </c>
      <c r="F28" s="24">
        <f t="shared" si="2"/>
        <v>102871644.62</v>
      </c>
    </row>
    <row r="29" spans="2:6" ht="115.5" customHeight="1">
      <c r="B29" s="20" t="s">
        <v>91</v>
      </c>
      <c r="C29" s="26" t="s">
        <v>92</v>
      </c>
      <c r="D29" s="24">
        <f>SUM(D30)</f>
        <v>53479540</v>
      </c>
      <c r="E29" s="24">
        <f t="shared" ref="E29:F29" si="3">SUM(E30)</f>
        <v>46538892.890000001</v>
      </c>
      <c r="F29" s="24">
        <f t="shared" si="3"/>
        <v>49198890.049999997</v>
      </c>
    </row>
    <row r="30" spans="2:6" ht="191.25" customHeight="1">
      <c r="B30" s="20" t="s">
        <v>202</v>
      </c>
      <c r="C30" s="23" t="s">
        <v>270</v>
      </c>
      <c r="D30" s="24">
        <v>53479540</v>
      </c>
      <c r="E30" s="24">
        <v>46538892.890000001</v>
      </c>
      <c r="F30" s="24">
        <v>49198890.049999997</v>
      </c>
    </row>
    <row r="31" spans="2:6" ht="133.5" customHeight="1">
      <c r="B31" s="20" t="s">
        <v>93</v>
      </c>
      <c r="C31" s="25" t="s">
        <v>94</v>
      </c>
      <c r="D31" s="28">
        <f>SUM(D32)</f>
        <v>298157.34000000003</v>
      </c>
      <c r="E31" s="28">
        <f t="shared" ref="E31:F31" si="4">SUM(E32)</f>
        <v>317905.09999999998</v>
      </c>
      <c r="F31" s="28">
        <f t="shared" si="4"/>
        <v>327308.17</v>
      </c>
    </row>
    <row r="32" spans="2:6" ht="210.75" customHeight="1">
      <c r="B32" s="20" t="s">
        <v>203</v>
      </c>
      <c r="C32" s="29" t="s">
        <v>271</v>
      </c>
      <c r="D32" s="24">
        <v>298157.34000000003</v>
      </c>
      <c r="E32" s="24">
        <v>317905.09999999998</v>
      </c>
      <c r="F32" s="24">
        <v>327308.17</v>
      </c>
    </row>
    <row r="33" spans="2:6" ht="117.75" customHeight="1">
      <c r="B33" s="30" t="s">
        <v>95</v>
      </c>
      <c r="C33" s="26" t="s">
        <v>96</v>
      </c>
      <c r="D33" s="24">
        <f>SUM(D34)</f>
        <v>55514190.009999998</v>
      </c>
      <c r="E33" s="24">
        <f t="shared" ref="E33:F33" si="5">SUM(E34)</f>
        <v>56786976.789999999</v>
      </c>
      <c r="F33" s="24">
        <f t="shared" si="5"/>
        <v>59403948.399999999</v>
      </c>
    </row>
    <row r="34" spans="2:6" ht="190.5" customHeight="1">
      <c r="B34" s="30" t="s">
        <v>204</v>
      </c>
      <c r="C34" s="23" t="s">
        <v>272</v>
      </c>
      <c r="D34" s="24">
        <v>55514190.009999998</v>
      </c>
      <c r="E34" s="24">
        <v>56786976.789999999</v>
      </c>
      <c r="F34" s="24">
        <v>59403948.399999999</v>
      </c>
    </row>
    <row r="35" spans="2:6" ht="118.5" customHeight="1">
      <c r="B35" s="30" t="s">
        <v>97</v>
      </c>
      <c r="C35" s="26" t="s">
        <v>98</v>
      </c>
      <c r="D35" s="24">
        <f>SUM(D36)</f>
        <v>-6434720</v>
      </c>
      <c r="E35" s="24">
        <f t="shared" ref="E35:F35" si="6">SUM(E36)</f>
        <v>-6094867.5599999996</v>
      </c>
      <c r="F35" s="24">
        <f t="shared" si="6"/>
        <v>-6058502</v>
      </c>
    </row>
    <row r="36" spans="2:6" ht="192.75" customHeight="1">
      <c r="B36" s="30" t="s">
        <v>205</v>
      </c>
      <c r="C36" s="25" t="s">
        <v>273</v>
      </c>
      <c r="D36" s="24">
        <v>-6434720</v>
      </c>
      <c r="E36" s="24">
        <v>-6094867.5599999996</v>
      </c>
      <c r="F36" s="24">
        <v>-6058502</v>
      </c>
    </row>
    <row r="37" spans="2:6" ht="25.5" customHeight="1">
      <c r="B37" s="17" t="s">
        <v>9</v>
      </c>
      <c r="C37" s="31" t="s">
        <v>10</v>
      </c>
      <c r="D37" s="27">
        <f>SUM(D38,D43,D45,D47,D49)</f>
        <v>75942028.730000019</v>
      </c>
      <c r="E37" s="27">
        <f t="shared" ref="E37:F37" si="7">SUM(E38,E45,E47,E49)</f>
        <v>84872876.770000011</v>
      </c>
      <c r="F37" s="27">
        <f t="shared" si="7"/>
        <v>88009804.069999993</v>
      </c>
    </row>
    <row r="38" spans="2:6" ht="37.5" customHeight="1">
      <c r="B38" s="20" t="s">
        <v>56</v>
      </c>
      <c r="C38" s="26" t="s">
        <v>127</v>
      </c>
      <c r="D38" s="24">
        <f>SUM(D39+D41)</f>
        <v>68139424.300000012</v>
      </c>
      <c r="E38" s="24">
        <f>SUM(E39+E41)</f>
        <v>78001385.650000006</v>
      </c>
      <c r="F38" s="24">
        <f>SUM(F39+F41)</f>
        <v>81121441.079999998</v>
      </c>
    </row>
    <row r="39" spans="2:6" ht="57" customHeight="1">
      <c r="B39" s="20" t="s">
        <v>64</v>
      </c>
      <c r="C39" s="32" t="s">
        <v>130</v>
      </c>
      <c r="D39" s="24">
        <f>SUM(D40)</f>
        <v>44924830.840000004</v>
      </c>
      <c r="E39" s="24">
        <f>SUM(E40)</f>
        <v>55287220.229999997</v>
      </c>
      <c r="F39" s="24">
        <f>SUM(F40)</f>
        <v>57498709.039999999</v>
      </c>
    </row>
    <row r="40" spans="2:6" ht="60" customHeight="1">
      <c r="B40" s="20" t="s">
        <v>70</v>
      </c>
      <c r="C40" s="26" t="s">
        <v>130</v>
      </c>
      <c r="D40" s="24">
        <v>44924830.840000004</v>
      </c>
      <c r="E40" s="24">
        <v>55287220.229999997</v>
      </c>
      <c r="F40" s="24">
        <v>57498709.039999999</v>
      </c>
    </row>
    <row r="41" spans="2:6" ht="73.5" customHeight="1">
      <c r="B41" s="20" t="s">
        <v>65</v>
      </c>
      <c r="C41" s="26" t="s">
        <v>128</v>
      </c>
      <c r="D41" s="24">
        <f>SUM(D42)</f>
        <v>23214593.460000001</v>
      </c>
      <c r="E41" s="24">
        <f>SUM(E42)</f>
        <v>22714165.420000002</v>
      </c>
      <c r="F41" s="24">
        <f>SUM(F42)</f>
        <v>23622732.039999999</v>
      </c>
    </row>
    <row r="42" spans="2:6" ht="112.5" customHeight="1">
      <c r="B42" s="20" t="s">
        <v>71</v>
      </c>
      <c r="C42" s="33" t="s">
        <v>131</v>
      </c>
      <c r="D42" s="24">
        <v>23214593.460000001</v>
      </c>
      <c r="E42" s="24">
        <v>22714165.420000002</v>
      </c>
      <c r="F42" s="24">
        <v>23622732.039999999</v>
      </c>
    </row>
    <row r="43" spans="2:6" ht="48.75" hidden="1" customHeight="1">
      <c r="B43" s="20" t="s">
        <v>393</v>
      </c>
      <c r="C43" s="33" t="s">
        <v>394</v>
      </c>
      <c r="D43" s="24">
        <f>SUM(D44)</f>
        <v>0</v>
      </c>
      <c r="E43" s="24">
        <f t="shared" ref="E43:F43" si="8">SUM(E44)</f>
        <v>0</v>
      </c>
      <c r="F43" s="24">
        <f t="shared" si="8"/>
        <v>0</v>
      </c>
    </row>
    <row r="44" spans="2:6" ht="48.75" hidden="1" customHeight="1">
      <c r="B44" s="20" t="s">
        <v>395</v>
      </c>
      <c r="C44" s="33" t="s">
        <v>394</v>
      </c>
      <c r="D44" s="24">
        <v>0</v>
      </c>
      <c r="E44" s="24">
        <v>0</v>
      </c>
      <c r="F44" s="24">
        <v>0</v>
      </c>
    </row>
    <row r="45" spans="2:6" ht="26.25" customHeight="1">
      <c r="B45" s="20" t="s">
        <v>11</v>
      </c>
      <c r="C45" s="34" t="s">
        <v>12</v>
      </c>
      <c r="D45" s="24">
        <f>SUM(D46)</f>
        <v>4047869.25</v>
      </c>
      <c r="E45" s="24">
        <f>SUM(E46)</f>
        <v>2008555.94</v>
      </c>
      <c r="F45" s="24">
        <f>SUM(F46)</f>
        <v>2025427.81</v>
      </c>
    </row>
    <row r="46" spans="2:6" ht="24" customHeight="1">
      <c r="B46" s="20" t="s">
        <v>72</v>
      </c>
      <c r="C46" s="34" t="s">
        <v>12</v>
      </c>
      <c r="D46" s="24">
        <v>4047869.25</v>
      </c>
      <c r="E46" s="24">
        <v>2008555.94</v>
      </c>
      <c r="F46" s="24">
        <v>2025427.81</v>
      </c>
    </row>
    <row r="47" spans="2:6" ht="42.75" customHeight="1">
      <c r="B47" s="20" t="s">
        <v>78</v>
      </c>
      <c r="C47" s="26" t="s">
        <v>46</v>
      </c>
      <c r="D47" s="24">
        <f>SUM(D48)</f>
        <v>3754735.18</v>
      </c>
      <c r="E47" s="24">
        <f>SUM(E48)</f>
        <v>4862935.18</v>
      </c>
      <c r="F47" s="24">
        <f>SUM(F48)</f>
        <v>4862935.18</v>
      </c>
    </row>
    <row r="48" spans="2:6" ht="74.25" customHeight="1">
      <c r="B48" s="20" t="s">
        <v>79</v>
      </c>
      <c r="C48" s="26" t="s">
        <v>206</v>
      </c>
      <c r="D48" s="24">
        <v>3754735.18</v>
      </c>
      <c r="E48" s="24">
        <v>4862935.18</v>
      </c>
      <c r="F48" s="24">
        <v>4862935.18</v>
      </c>
    </row>
    <row r="49" spans="2:6" ht="27.75" hidden="1" customHeight="1">
      <c r="B49" s="20" t="s">
        <v>284</v>
      </c>
      <c r="C49" s="32" t="s">
        <v>283</v>
      </c>
      <c r="D49" s="24"/>
      <c r="E49" s="24"/>
      <c r="F49" s="24"/>
    </row>
    <row r="50" spans="2:6" ht="18.75">
      <c r="B50" s="17" t="s">
        <v>13</v>
      </c>
      <c r="C50" s="18" t="s">
        <v>14</v>
      </c>
      <c r="D50" s="27">
        <f>+D51</f>
        <v>15762880</v>
      </c>
      <c r="E50" s="27">
        <f>+E51</f>
        <v>17323110</v>
      </c>
      <c r="F50" s="27">
        <f>+F51</f>
        <v>17544850</v>
      </c>
    </row>
    <row r="51" spans="2:6" ht="18.75">
      <c r="B51" s="20" t="s">
        <v>15</v>
      </c>
      <c r="C51" s="34" t="s">
        <v>16</v>
      </c>
      <c r="D51" s="24">
        <f>+D52+D53</f>
        <v>15762880</v>
      </c>
      <c r="E51" s="24">
        <f>+E52+E53</f>
        <v>17323110</v>
      </c>
      <c r="F51" s="24">
        <f>+F52+F53</f>
        <v>17544850</v>
      </c>
    </row>
    <row r="52" spans="2:6" ht="57" customHeight="1">
      <c r="B52" s="20" t="s">
        <v>17</v>
      </c>
      <c r="C52" s="34" t="s">
        <v>18</v>
      </c>
      <c r="D52" s="24">
        <v>15762880</v>
      </c>
      <c r="E52" s="24">
        <v>17323110</v>
      </c>
      <c r="F52" s="24">
        <v>17544850</v>
      </c>
    </row>
    <row r="53" spans="2:6" ht="56.25" hidden="1">
      <c r="B53" s="20" t="s">
        <v>19</v>
      </c>
      <c r="C53" s="34" t="s">
        <v>20</v>
      </c>
      <c r="D53" s="24"/>
      <c r="E53" s="24"/>
      <c r="F53" s="24"/>
    </row>
    <row r="54" spans="2:6" ht="22.15" customHeight="1">
      <c r="B54" s="17" t="s">
        <v>21</v>
      </c>
      <c r="C54" s="18" t="s">
        <v>22</v>
      </c>
      <c r="D54" s="27">
        <f>SUM(D55+D57)</f>
        <v>5948200</v>
      </c>
      <c r="E54" s="27">
        <f>SUM(E55+E57)</f>
        <v>5649750</v>
      </c>
      <c r="F54" s="27">
        <f>SUM(F55+F57)</f>
        <v>5863540</v>
      </c>
    </row>
    <row r="55" spans="2:6" ht="57" customHeight="1">
      <c r="B55" s="20" t="s">
        <v>73</v>
      </c>
      <c r="C55" s="35" t="s">
        <v>74</v>
      </c>
      <c r="D55" s="24">
        <f>SUM(D56)</f>
        <v>5943200</v>
      </c>
      <c r="E55" s="24">
        <f>SUM(E56)</f>
        <v>5649750</v>
      </c>
      <c r="F55" s="24">
        <f>SUM(F56)</f>
        <v>5863540</v>
      </c>
    </row>
    <row r="56" spans="2:6" ht="84" customHeight="1">
      <c r="B56" s="20" t="s">
        <v>66</v>
      </c>
      <c r="C56" s="33" t="s">
        <v>132</v>
      </c>
      <c r="D56" s="24">
        <v>5943200</v>
      </c>
      <c r="E56" s="24">
        <v>5649750</v>
      </c>
      <c r="F56" s="24">
        <v>5863540</v>
      </c>
    </row>
    <row r="57" spans="2:6" ht="54.6" customHeight="1">
      <c r="B57" s="20" t="s">
        <v>23</v>
      </c>
      <c r="C57" s="26" t="s">
        <v>24</v>
      </c>
      <c r="D57" s="24">
        <f>SUM(D58)</f>
        <v>5000</v>
      </c>
      <c r="E57" s="24">
        <f>SUM(E58)</f>
        <v>0</v>
      </c>
      <c r="F57" s="24">
        <f>SUM(F58)</f>
        <v>0</v>
      </c>
    </row>
    <row r="58" spans="2:6" ht="39" customHeight="1">
      <c r="B58" s="20" t="s">
        <v>75</v>
      </c>
      <c r="C58" s="32" t="s">
        <v>133</v>
      </c>
      <c r="D58" s="24">
        <v>5000</v>
      </c>
      <c r="E58" s="24">
        <v>0</v>
      </c>
      <c r="F58" s="24">
        <v>0</v>
      </c>
    </row>
    <row r="59" spans="2:6" ht="80.25" customHeight="1">
      <c r="B59" s="17" t="s">
        <v>27</v>
      </c>
      <c r="C59" s="31" t="s">
        <v>28</v>
      </c>
      <c r="D59" s="27">
        <f>+D60+D62+D70</f>
        <v>10753471</v>
      </c>
      <c r="E59" s="27">
        <f t="shared" ref="E59:F59" si="9">+E60+E62+E70</f>
        <v>8211800</v>
      </c>
      <c r="F59" s="27">
        <f t="shared" si="9"/>
        <v>8174100</v>
      </c>
    </row>
    <row r="60" spans="2:6" ht="34.9" hidden="1" customHeight="1">
      <c r="B60" s="20" t="s">
        <v>29</v>
      </c>
      <c r="C60" s="34" t="s">
        <v>30</v>
      </c>
      <c r="D60" s="24">
        <f>+D61</f>
        <v>0</v>
      </c>
      <c r="E60" s="24">
        <f>+E61</f>
        <v>0</v>
      </c>
      <c r="F60" s="24">
        <f>+F61</f>
        <v>0</v>
      </c>
    </row>
    <row r="61" spans="2:6" ht="55.9" hidden="1" customHeight="1">
      <c r="B61" s="20" t="s">
        <v>99</v>
      </c>
      <c r="C61" s="34" t="s">
        <v>134</v>
      </c>
      <c r="D61" s="24"/>
      <c r="E61" s="24"/>
      <c r="F61" s="24"/>
    </row>
    <row r="62" spans="2:6" ht="149.25" customHeight="1">
      <c r="B62" s="20" t="s">
        <v>31</v>
      </c>
      <c r="C62" s="25" t="s">
        <v>76</v>
      </c>
      <c r="D62" s="24">
        <f>+D63+D66+D68</f>
        <v>10153471</v>
      </c>
      <c r="E62" s="24">
        <f t="shared" ref="E62:F62" si="10">+E63+E66+E68</f>
        <v>7711800</v>
      </c>
      <c r="F62" s="24">
        <f t="shared" si="10"/>
        <v>7674100</v>
      </c>
    </row>
    <row r="63" spans="2:6" ht="117" customHeight="1">
      <c r="B63" s="20" t="s">
        <v>32</v>
      </c>
      <c r="C63" s="26" t="s">
        <v>33</v>
      </c>
      <c r="D63" s="24">
        <f>SUM(D64:D65)</f>
        <v>9190600</v>
      </c>
      <c r="E63" s="24">
        <f t="shared" ref="E63:F63" si="11">SUM(E64:E65)</f>
        <v>6772400</v>
      </c>
      <c r="F63" s="24">
        <f t="shared" si="11"/>
        <v>6734700</v>
      </c>
    </row>
    <row r="64" spans="2:6" ht="154.5" customHeight="1">
      <c r="B64" s="20" t="s">
        <v>136</v>
      </c>
      <c r="C64" s="23" t="s">
        <v>135</v>
      </c>
      <c r="D64" s="24">
        <v>6630100</v>
      </c>
      <c r="E64" s="24">
        <v>4211900</v>
      </c>
      <c r="F64" s="24">
        <v>4174200</v>
      </c>
    </row>
    <row r="65" spans="2:6" ht="138.75" customHeight="1">
      <c r="B65" s="20" t="s">
        <v>120</v>
      </c>
      <c r="C65" s="25" t="s">
        <v>121</v>
      </c>
      <c r="D65" s="24">
        <v>2560500</v>
      </c>
      <c r="E65" s="24">
        <v>2560500</v>
      </c>
      <c r="F65" s="24">
        <v>2560500</v>
      </c>
    </row>
    <row r="66" spans="2:6" ht="149.25" customHeight="1">
      <c r="B66" s="20" t="s">
        <v>34</v>
      </c>
      <c r="C66" s="23" t="s">
        <v>274</v>
      </c>
      <c r="D66" s="24">
        <f>SUM(D67)</f>
        <v>36271</v>
      </c>
      <c r="E66" s="24">
        <f>SUM(E67)</f>
        <v>12800</v>
      </c>
      <c r="F66" s="24">
        <f>SUM(F67)</f>
        <v>12800</v>
      </c>
    </row>
    <row r="67" spans="2:6" ht="114.75" customHeight="1">
      <c r="B67" s="20" t="s">
        <v>67</v>
      </c>
      <c r="C67" s="32" t="s">
        <v>137</v>
      </c>
      <c r="D67" s="24">
        <v>36271</v>
      </c>
      <c r="E67" s="24">
        <v>12800</v>
      </c>
      <c r="F67" s="24">
        <v>12800</v>
      </c>
    </row>
    <row r="68" spans="2:6" ht="81" customHeight="1">
      <c r="B68" s="20" t="s">
        <v>80</v>
      </c>
      <c r="C68" s="26" t="s">
        <v>81</v>
      </c>
      <c r="D68" s="24">
        <f>+D69</f>
        <v>926600</v>
      </c>
      <c r="E68" s="24">
        <f>+E69</f>
        <v>926600</v>
      </c>
      <c r="F68" s="24">
        <f>+F69</f>
        <v>926600</v>
      </c>
    </row>
    <row r="69" spans="2:6" ht="55.9" customHeight="1">
      <c r="B69" s="20" t="s">
        <v>82</v>
      </c>
      <c r="C69" s="26" t="s">
        <v>47</v>
      </c>
      <c r="D69" s="24">
        <v>926600</v>
      </c>
      <c r="E69" s="24">
        <v>926600</v>
      </c>
      <c r="F69" s="24">
        <v>926600</v>
      </c>
    </row>
    <row r="70" spans="2:6" ht="140.25" customHeight="1">
      <c r="B70" s="20" t="s">
        <v>122</v>
      </c>
      <c r="C70" s="25" t="s">
        <v>123</v>
      </c>
      <c r="D70" s="24">
        <f>SUM(D71)</f>
        <v>600000</v>
      </c>
      <c r="E70" s="24">
        <f t="shared" ref="D70:F71" si="12">SUM(E71)</f>
        <v>500000</v>
      </c>
      <c r="F70" s="24">
        <f t="shared" si="12"/>
        <v>500000</v>
      </c>
    </row>
    <row r="71" spans="2:6" ht="174" customHeight="1">
      <c r="B71" s="20" t="s">
        <v>327</v>
      </c>
      <c r="C71" s="36" t="s">
        <v>326</v>
      </c>
      <c r="D71" s="24">
        <f t="shared" si="12"/>
        <v>600000</v>
      </c>
      <c r="E71" s="24">
        <f t="shared" si="12"/>
        <v>500000</v>
      </c>
      <c r="F71" s="24">
        <f t="shared" si="12"/>
        <v>500000</v>
      </c>
    </row>
    <row r="72" spans="2:6" ht="171" customHeight="1">
      <c r="B72" s="20" t="s">
        <v>328</v>
      </c>
      <c r="C72" s="25" t="s">
        <v>329</v>
      </c>
      <c r="D72" s="24">
        <v>600000</v>
      </c>
      <c r="E72" s="24">
        <v>500000</v>
      </c>
      <c r="F72" s="24">
        <v>500000</v>
      </c>
    </row>
    <row r="73" spans="2:6" ht="44.45" customHeight="1">
      <c r="B73" s="17" t="s">
        <v>35</v>
      </c>
      <c r="C73" s="18" t="s">
        <v>36</v>
      </c>
      <c r="D73" s="27">
        <f>SUM(D74)</f>
        <v>92712.260000000009</v>
      </c>
      <c r="E73" s="27">
        <f t="shared" ref="E73:F73" si="13">SUM(E74)</f>
        <v>54744.78</v>
      </c>
      <c r="F73" s="27">
        <f t="shared" si="13"/>
        <v>54744.78</v>
      </c>
    </row>
    <row r="74" spans="2:6" ht="39" customHeight="1">
      <c r="B74" s="20" t="s">
        <v>37</v>
      </c>
      <c r="C74" s="34" t="s">
        <v>38</v>
      </c>
      <c r="D74" s="24">
        <f>SUM(D75+D76+D77+D80)</f>
        <v>92712.260000000009</v>
      </c>
      <c r="E74" s="24">
        <f t="shared" ref="E74:F74" si="14">SUM(E75+E76+E77+E80)</f>
        <v>54744.78</v>
      </c>
      <c r="F74" s="24">
        <f t="shared" si="14"/>
        <v>54744.78</v>
      </c>
    </row>
    <row r="75" spans="2:6" ht="39" customHeight="1">
      <c r="B75" s="20" t="s">
        <v>101</v>
      </c>
      <c r="C75" s="26" t="s">
        <v>330</v>
      </c>
      <c r="D75" s="24">
        <v>19269.689999999999</v>
      </c>
      <c r="E75" s="24">
        <v>22167.95</v>
      </c>
      <c r="F75" s="24">
        <v>22167.95</v>
      </c>
    </row>
    <row r="76" spans="2:6" ht="39" hidden="1" customHeight="1">
      <c r="B76" s="20" t="s">
        <v>286</v>
      </c>
      <c r="C76" s="26" t="s">
        <v>285</v>
      </c>
      <c r="D76" s="24">
        <v>0</v>
      </c>
      <c r="E76" s="24">
        <v>0</v>
      </c>
      <c r="F76" s="24">
        <v>0</v>
      </c>
    </row>
    <row r="77" spans="2:6" ht="38.25" customHeight="1">
      <c r="B77" s="20" t="s">
        <v>102</v>
      </c>
      <c r="C77" s="26" t="s">
        <v>103</v>
      </c>
      <c r="D77" s="24">
        <f>SUM(D78:D79)</f>
        <v>73442.570000000007</v>
      </c>
      <c r="E77" s="24">
        <f t="shared" ref="E77:F77" si="15">SUM(E78:E79)</f>
        <v>32576.83</v>
      </c>
      <c r="F77" s="24">
        <f t="shared" si="15"/>
        <v>32576.83</v>
      </c>
    </row>
    <row r="78" spans="2:6" ht="31.9" customHeight="1">
      <c r="B78" s="20" t="s">
        <v>147</v>
      </c>
      <c r="C78" s="37" t="s">
        <v>148</v>
      </c>
      <c r="D78" s="24">
        <v>73442.570000000007</v>
      </c>
      <c r="E78" s="24">
        <v>32576.83</v>
      </c>
      <c r="F78" s="24">
        <v>32576.83</v>
      </c>
    </row>
    <row r="79" spans="2:6" ht="38.25" hidden="1" customHeight="1">
      <c r="B79" s="38" t="s">
        <v>221</v>
      </c>
      <c r="C79" s="39" t="s">
        <v>222</v>
      </c>
      <c r="D79" s="24"/>
      <c r="E79" s="24"/>
      <c r="F79" s="24"/>
    </row>
    <row r="80" spans="2:6" ht="76.900000000000006" hidden="1" customHeight="1">
      <c r="B80" s="38" t="s">
        <v>231</v>
      </c>
      <c r="C80" s="40" t="s">
        <v>232</v>
      </c>
      <c r="D80" s="24"/>
      <c r="E80" s="24"/>
      <c r="F80" s="24"/>
    </row>
    <row r="81" spans="2:6" ht="68.25" customHeight="1">
      <c r="B81" s="17" t="s">
        <v>39</v>
      </c>
      <c r="C81" s="18" t="s">
        <v>164</v>
      </c>
      <c r="D81" s="27">
        <f>SUM(D83+D85)</f>
        <v>23150758.93</v>
      </c>
      <c r="E81" s="27">
        <f>SUM(E83+E85)</f>
        <v>32330920</v>
      </c>
      <c r="F81" s="27">
        <f>SUM(F83+F85)</f>
        <v>34201566</v>
      </c>
    </row>
    <row r="82" spans="2:6" ht="22.5" customHeight="1">
      <c r="B82" s="20" t="s">
        <v>165</v>
      </c>
      <c r="C82" s="34" t="s">
        <v>83</v>
      </c>
      <c r="D82" s="24">
        <f t="shared" ref="D82:F83" si="16">SUM(D83)</f>
        <v>22682280</v>
      </c>
      <c r="E82" s="24">
        <f t="shared" si="16"/>
        <v>31820000</v>
      </c>
      <c r="F82" s="24">
        <f t="shared" si="16"/>
        <v>33685536</v>
      </c>
    </row>
    <row r="83" spans="2:6" ht="38.25" customHeight="1">
      <c r="B83" s="20" t="s">
        <v>84</v>
      </c>
      <c r="C83" s="34" t="s">
        <v>85</v>
      </c>
      <c r="D83" s="24">
        <f t="shared" si="16"/>
        <v>22682280</v>
      </c>
      <c r="E83" s="24">
        <f t="shared" si="16"/>
        <v>31820000</v>
      </c>
      <c r="F83" s="24">
        <f t="shared" si="16"/>
        <v>33685536</v>
      </c>
    </row>
    <row r="84" spans="2:6" ht="60" customHeight="1">
      <c r="B84" s="20" t="s">
        <v>86</v>
      </c>
      <c r="C84" s="32" t="s">
        <v>138</v>
      </c>
      <c r="D84" s="24">
        <v>22682280</v>
      </c>
      <c r="E84" s="24">
        <v>31820000</v>
      </c>
      <c r="F84" s="24">
        <v>33685536</v>
      </c>
    </row>
    <row r="85" spans="2:6" ht="26.25" customHeight="1">
      <c r="B85" s="20" t="s">
        <v>40</v>
      </c>
      <c r="C85" s="34" t="s">
        <v>104</v>
      </c>
      <c r="D85" s="24">
        <f>SUM(D86+D88)</f>
        <v>468478.93</v>
      </c>
      <c r="E85" s="24">
        <f t="shared" ref="D85:F86" si="17">SUM(E86)</f>
        <v>510920</v>
      </c>
      <c r="F85" s="24">
        <f t="shared" si="17"/>
        <v>516030</v>
      </c>
    </row>
    <row r="86" spans="2:6" ht="54.6" customHeight="1">
      <c r="B86" s="20" t="s">
        <v>87</v>
      </c>
      <c r="C86" s="26" t="s">
        <v>88</v>
      </c>
      <c r="D86" s="24">
        <f t="shared" si="17"/>
        <v>422844</v>
      </c>
      <c r="E86" s="24">
        <f t="shared" si="17"/>
        <v>510920</v>
      </c>
      <c r="F86" s="24">
        <f t="shared" si="17"/>
        <v>516030</v>
      </c>
    </row>
    <row r="87" spans="2:6" ht="57" customHeight="1">
      <c r="B87" s="20" t="s">
        <v>89</v>
      </c>
      <c r="C87" s="32" t="s">
        <v>139</v>
      </c>
      <c r="D87" s="24">
        <v>422844</v>
      </c>
      <c r="E87" s="24">
        <v>510920</v>
      </c>
      <c r="F87" s="24">
        <v>516030</v>
      </c>
    </row>
    <row r="88" spans="2:6" ht="57" customHeight="1">
      <c r="B88" s="20" t="s">
        <v>383</v>
      </c>
      <c r="C88" s="26" t="s">
        <v>384</v>
      </c>
      <c r="D88" s="24">
        <f>SUM(D89)</f>
        <v>45634.93</v>
      </c>
      <c r="E88" s="24">
        <f t="shared" ref="E88:F88" si="18">SUM(E89)</f>
        <v>0</v>
      </c>
      <c r="F88" s="24">
        <f t="shared" si="18"/>
        <v>0</v>
      </c>
    </row>
    <row r="89" spans="2:6" ht="57" customHeight="1">
      <c r="B89" s="20" t="s">
        <v>385</v>
      </c>
      <c r="C89" s="32" t="s">
        <v>386</v>
      </c>
      <c r="D89" s="24">
        <v>45634.93</v>
      </c>
      <c r="E89" s="24">
        <v>0</v>
      </c>
      <c r="F89" s="24">
        <v>0</v>
      </c>
    </row>
    <row r="90" spans="2:6" ht="63" customHeight="1">
      <c r="B90" s="17" t="s">
        <v>41</v>
      </c>
      <c r="C90" s="31" t="s">
        <v>42</v>
      </c>
      <c r="D90" s="27">
        <f>+D91+D94</f>
        <v>7774691</v>
      </c>
      <c r="E90" s="27">
        <f>+E91+E94</f>
        <v>1750000</v>
      </c>
      <c r="F90" s="27">
        <f>+F91+F94</f>
        <v>1750000</v>
      </c>
    </row>
    <row r="91" spans="2:6" ht="141.75" customHeight="1">
      <c r="B91" s="20" t="s">
        <v>43</v>
      </c>
      <c r="C91" s="23" t="s">
        <v>125</v>
      </c>
      <c r="D91" s="24">
        <f t="shared" ref="D91:F92" si="19">+D92</f>
        <v>23100</v>
      </c>
      <c r="E91" s="24">
        <f t="shared" si="19"/>
        <v>0</v>
      </c>
      <c r="F91" s="24">
        <f t="shared" si="19"/>
        <v>0</v>
      </c>
    </row>
    <row r="92" spans="2:6" ht="161.25" customHeight="1">
      <c r="B92" s="20" t="s">
        <v>105</v>
      </c>
      <c r="C92" s="23" t="s">
        <v>126</v>
      </c>
      <c r="D92" s="24">
        <f t="shared" si="19"/>
        <v>23100</v>
      </c>
      <c r="E92" s="24">
        <f t="shared" si="19"/>
        <v>0</v>
      </c>
      <c r="F92" s="24">
        <f t="shared" si="19"/>
        <v>0</v>
      </c>
    </row>
    <row r="93" spans="2:6" ht="158.25" customHeight="1">
      <c r="B93" s="20" t="s">
        <v>396</v>
      </c>
      <c r="C93" s="23" t="s">
        <v>397</v>
      </c>
      <c r="D93" s="24">
        <v>23100</v>
      </c>
      <c r="E93" s="24">
        <v>0</v>
      </c>
      <c r="F93" s="24">
        <v>0</v>
      </c>
    </row>
    <row r="94" spans="2:6" ht="57" customHeight="1">
      <c r="B94" s="20" t="s">
        <v>44</v>
      </c>
      <c r="C94" s="33" t="s">
        <v>100</v>
      </c>
      <c r="D94" s="24">
        <f>+D95</f>
        <v>7751591</v>
      </c>
      <c r="E94" s="24">
        <f>+E95</f>
        <v>1750000</v>
      </c>
      <c r="F94" s="24">
        <f>+F95</f>
        <v>1750000</v>
      </c>
    </row>
    <row r="95" spans="2:6" ht="57" customHeight="1">
      <c r="B95" s="20" t="s">
        <v>45</v>
      </c>
      <c r="C95" s="26" t="s">
        <v>106</v>
      </c>
      <c r="D95" s="24">
        <f t="shared" ref="D95:F95" si="20">SUM(D96:D97)</f>
        <v>7751591</v>
      </c>
      <c r="E95" s="24">
        <f t="shared" si="20"/>
        <v>1750000</v>
      </c>
      <c r="F95" s="24">
        <f t="shared" si="20"/>
        <v>1750000</v>
      </c>
    </row>
    <row r="96" spans="2:6" ht="96" customHeight="1">
      <c r="B96" s="20" t="s">
        <v>141</v>
      </c>
      <c r="C96" s="26" t="s">
        <v>140</v>
      </c>
      <c r="D96" s="24">
        <v>6833591</v>
      </c>
      <c r="E96" s="24">
        <v>1000000</v>
      </c>
      <c r="F96" s="24">
        <v>1000000</v>
      </c>
    </row>
    <row r="97" spans="2:6" ht="74.45" customHeight="1">
      <c r="B97" s="20" t="s">
        <v>124</v>
      </c>
      <c r="C97" s="32" t="s">
        <v>142</v>
      </c>
      <c r="D97" s="24">
        <v>918000</v>
      </c>
      <c r="E97" s="24">
        <v>750000</v>
      </c>
      <c r="F97" s="24">
        <v>750000</v>
      </c>
    </row>
    <row r="98" spans="2:6" ht="38.450000000000003" customHeight="1">
      <c r="B98" s="17" t="s">
        <v>54</v>
      </c>
      <c r="C98" s="18" t="s">
        <v>55</v>
      </c>
      <c r="D98" s="27">
        <f>SUM(D99+D124+D126+D131)</f>
        <v>2408925.88</v>
      </c>
      <c r="E98" s="27">
        <f t="shared" ref="E98:F98" si="21">SUM(E99+E124+E131)</f>
        <v>1065667.94</v>
      </c>
      <c r="F98" s="27">
        <f t="shared" si="21"/>
        <v>1065397.94</v>
      </c>
    </row>
    <row r="99" spans="2:6" ht="56.45" customHeight="1">
      <c r="B99" s="20" t="s">
        <v>207</v>
      </c>
      <c r="C99" s="34" t="s">
        <v>208</v>
      </c>
      <c r="D99" s="24">
        <f>SUM(D100+D102+D104+D107+D110+D112+D114+D116+D118+D120+D122)</f>
        <v>1371691.76</v>
      </c>
      <c r="E99" s="24">
        <f t="shared" ref="E99:F99" si="22">SUM(E100+E102+E104+E107+E110+E112+E114+E116+E118+E120+E122)</f>
        <v>1064817.94</v>
      </c>
      <c r="F99" s="24">
        <f t="shared" si="22"/>
        <v>1064817.94</v>
      </c>
    </row>
    <row r="100" spans="2:6" ht="99" customHeight="1">
      <c r="B100" s="20" t="s">
        <v>233</v>
      </c>
      <c r="C100" s="34" t="s">
        <v>234</v>
      </c>
      <c r="D100" s="24">
        <f>SUM(D101)</f>
        <v>11341.86</v>
      </c>
      <c r="E100" s="24">
        <f t="shared" ref="E100:F100" si="23">SUM(E101)</f>
        <v>21851.86</v>
      </c>
      <c r="F100" s="24">
        <f t="shared" si="23"/>
        <v>21851.86</v>
      </c>
    </row>
    <row r="101" spans="2:6" ht="134.25" customHeight="1">
      <c r="B101" s="20" t="s">
        <v>235</v>
      </c>
      <c r="C101" s="36" t="s">
        <v>236</v>
      </c>
      <c r="D101" s="24">
        <v>11341.86</v>
      </c>
      <c r="E101" s="24">
        <v>21851.86</v>
      </c>
      <c r="F101" s="24">
        <v>21851.86</v>
      </c>
    </row>
    <row r="102" spans="2:6" ht="132.75" customHeight="1">
      <c r="B102" s="20" t="s">
        <v>209</v>
      </c>
      <c r="C102" s="26" t="s">
        <v>275</v>
      </c>
      <c r="D102" s="24">
        <f>SUM(D103)</f>
        <v>24994.57</v>
      </c>
      <c r="E102" s="24">
        <f t="shared" ref="E102:F102" si="24">SUM(E103)</f>
        <v>24994.57</v>
      </c>
      <c r="F102" s="24">
        <f t="shared" si="24"/>
        <v>24994.57</v>
      </c>
    </row>
    <row r="103" spans="2:6" ht="174" customHeight="1">
      <c r="B103" s="20" t="s">
        <v>210</v>
      </c>
      <c r="C103" s="23" t="s">
        <v>276</v>
      </c>
      <c r="D103" s="24">
        <v>24994.57</v>
      </c>
      <c r="E103" s="24">
        <v>24994.57</v>
      </c>
      <c r="F103" s="24">
        <v>24994.57</v>
      </c>
    </row>
    <row r="104" spans="2:6" ht="99.75" customHeight="1">
      <c r="B104" s="20" t="s">
        <v>211</v>
      </c>
      <c r="C104" s="26" t="s">
        <v>277</v>
      </c>
      <c r="D104" s="24">
        <f>SUM(D105:D106)</f>
        <v>142756.26999999999</v>
      </c>
      <c r="E104" s="24">
        <f t="shared" ref="E104:F104" si="25">SUM(E105:E106)</f>
        <v>17259.27</v>
      </c>
      <c r="F104" s="24">
        <f t="shared" si="25"/>
        <v>17259.27</v>
      </c>
    </row>
    <row r="105" spans="2:6" ht="135.75" customHeight="1">
      <c r="B105" s="20" t="s">
        <v>212</v>
      </c>
      <c r="C105" s="23" t="s">
        <v>278</v>
      </c>
      <c r="D105" s="24">
        <v>142756.26999999999</v>
      </c>
      <c r="E105" s="24">
        <v>17259.27</v>
      </c>
      <c r="F105" s="24">
        <v>17259.27</v>
      </c>
    </row>
    <row r="106" spans="2:6" ht="135" hidden="1" customHeight="1">
      <c r="B106" s="20" t="s">
        <v>237</v>
      </c>
      <c r="C106" s="25" t="s">
        <v>238</v>
      </c>
      <c r="D106" s="24"/>
      <c r="E106" s="24"/>
      <c r="F106" s="24"/>
    </row>
    <row r="107" spans="2:6" ht="111" customHeight="1">
      <c r="B107" s="20" t="s">
        <v>213</v>
      </c>
      <c r="C107" s="26" t="s">
        <v>279</v>
      </c>
      <c r="D107" s="24">
        <f>SUM(D108:D109)</f>
        <v>2500</v>
      </c>
      <c r="E107" s="24">
        <f t="shared" ref="E107:F107" si="26">SUM(E108:E109)</f>
        <v>37037.07</v>
      </c>
      <c r="F107" s="24">
        <f t="shared" si="26"/>
        <v>37037.07</v>
      </c>
    </row>
    <row r="108" spans="2:6" ht="153.75" customHeight="1">
      <c r="B108" s="20" t="s">
        <v>288</v>
      </c>
      <c r="C108" s="23" t="s">
        <v>287</v>
      </c>
      <c r="D108" s="24">
        <v>2500</v>
      </c>
      <c r="E108" s="24">
        <v>37037.07</v>
      </c>
      <c r="F108" s="24">
        <v>37037.07</v>
      </c>
    </row>
    <row r="109" spans="2:6" ht="139.5" hidden="1" customHeight="1">
      <c r="B109" s="20" t="s">
        <v>214</v>
      </c>
      <c r="C109" s="23" t="s">
        <v>280</v>
      </c>
      <c r="D109" s="24"/>
      <c r="E109" s="24"/>
      <c r="F109" s="24"/>
    </row>
    <row r="110" spans="2:6" ht="100.5" customHeight="1">
      <c r="B110" s="20" t="s">
        <v>398</v>
      </c>
      <c r="C110" s="23" t="s">
        <v>399</v>
      </c>
      <c r="D110" s="24">
        <f>SUM(D111)</f>
        <v>3000</v>
      </c>
      <c r="E110" s="24">
        <f t="shared" ref="E110:F110" si="27">SUM(E111)</f>
        <v>0</v>
      </c>
      <c r="F110" s="24">
        <f t="shared" si="27"/>
        <v>0</v>
      </c>
    </row>
    <row r="111" spans="2:6" ht="150.75" customHeight="1">
      <c r="B111" s="20" t="s">
        <v>400</v>
      </c>
      <c r="C111" s="23" t="s">
        <v>401</v>
      </c>
      <c r="D111" s="24">
        <v>3000</v>
      </c>
      <c r="E111" s="24">
        <v>0</v>
      </c>
      <c r="F111" s="24">
        <v>0</v>
      </c>
    </row>
    <row r="112" spans="2:6" ht="95.25" customHeight="1">
      <c r="B112" s="20" t="s">
        <v>289</v>
      </c>
      <c r="C112" s="23" t="s">
        <v>290</v>
      </c>
      <c r="D112" s="24">
        <f>SUM(D113)</f>
        <v>9000</v>
      </c>
      <c r="E112" s="24">
        <f t="shared" ref="E112:F112" si="28">SUM(E113)</f>
        <v>4814.82</v>
      </c>
      <c r="F112" s="24">
        <f t="shared" si="28"/>
        <v>4814.82</v>
      </c>
    </row>
    <row r="113" spans="2:6" ht="134.25" customHeight="1">
      <c r="B113" s="20" t="s">
        <v>291</v>
      </c>
      <c r="C113" s="25" t="s">
        <v>292</v>
      </c>
      <c r="D113" s="24">
        <v>9000</v>
      </c>
      <c r="E113" s="24">
        <v>4814.82</v>
      </c>
      <c r="F113" s="24">
        <v>4814.82</v>
      </c>
    </row>
    <row r="114" spans="2:6" ht="121.5" customHeight="1">
      <c r="B114" s="20" t="s">
        <v>239</v>
      </c>
      <c r="C114" s="23" t="s">
        <v>240</v>
      </c>
      <c r="D114" s="24">
        <f>SUM(D115)</f>
        <v>71904.009999999995</v>
      </c>
      <c r="E114" s="24">
        <f t="shared" ref="E114:F114" si="29">SUM(E115)</f>
        <v>78904.009999999995</v>
      </c>
      <c r="F114" s="24">
        <f t="shared" si="29"/>
        <v>78904.009999999995</v>
      </c>
    </row>
    <row r="115" spans="2:6" ht="159.75" customHeight="1">
      <c r="B115" s="20" t="s">
        <v>241</v>
      </c>
      <c r="C115" s="25" t="s">
        <v>242</v>
      </c>
      <c r="D115" s="24">
        <v>71904.009999999995</v>
      </c>
      <c r="E115" s="24">
        <v>78904.009999999995</v>
      </c>
      <c r="F115" s="24">
        <v>78904.009999999995</v>
      </c>
    </row>
    <row r="116" spans="2:6" ht="114.75" customHeight="1">
      <c r="B116" s="20" t="s">
        <v>243</v>
      </c>
      <c r="C116" s="23" t="s">
        <v>244</v>
      </c>
      <c r="D116" s="24">
        <f>SUM(D117)</f>
        <v>72758.149999999994</v>
      </c>
      <c r="E116" s="24">
        <f t="shared" ref="E116:F116" si="30">SUM(E117)</f>
        <v>103358.15</v>
      </c>
      <c r="F116" s="24">
        <f t="shared" si="30"/>
        <v>103358.15</v>
      </c>
    </row>
    <row r="117" spans="2:6" ht="192" customHeight="1">
      <c r="B117" s="55" t="s">
        <v>245</v>
      </c>
      <c r="C117" s="25" t="s">
        <v>246</v>
      </c>
      <c r="D117" s="24">
        <v>72758.149999999994</v>
      </c>
      <c r="E117" s="24">
        <v>103358.15</v>
      </c>
      <c r="F117" s="24">
        <v>103358.15</v>
      </c>
    </row>
    <row r="118" spans="2:6" ht="115.5" customHeight="1">
      <c r="B118" s="20" t="s">
        <v>331</v>
      </c>
      <c r="C118" s="74" t="s">
        <v>332</v>
      </c>
      <c r="D118" s="24">
        <f>SUM(D119)</f>
        <v>1500</v>
      </c>
      <c r="E118" s="24">
        <f t="shared" ref="E118:F118" si="31">SUM(E119)</f>
        <v>740.74</v>
      </c>
      <c r="F118" s="24">
        <f t="shared" si="31"/>
        <v>740.74</v>
      </c>
    </row>
    <row r="119" spans="2:6" ht="152.25" customHeight="1">
      <c r="B119" s="38" t="s">
        <v>333</v>
      </c>
      <c r="C119" s="25" t="s">
        <v>334</v>
      </c>
      <c r="D119" s="24">
        <v>1500</v>
      </c>
      <c r="E119" s="24">
        <v>740.74</v>
      </c>
      <c r="F119" s="24">
        <v>740.74</v>
      </c>
    </row>
    <row r="120" spans="2:6" ht="97.5" customHeight="1">
      <c r="B120" s="20" t="s">
        <v>247</v>
      </c>
      <c r="C120" s="23" t="s">
        <v>248</v>
      </c>
      <c r="D120" s="24">
        <f>SUM(D121)</f>
        <v>188238.01</v>
      </c>
      <c r="E120" s="24">
        <f t="shared" ref="E120:F120" si="32">SUM(E121)</f>
        <v>689238.01</v>
      </c>
      <c r="F120" s="24">
        <f t="shared" si="32"/>
        <v>689238.01</v>
      </c>
    </row>
    <row r="121" spans="2:6" ht="133.5" customHeight="1">
      <c r="B121" s="20" t="s">
        <v>249</v>
      </c>
      <c r="C121" s="25" t="s">
        <v>250</v>
      </c>
      <c r="D121" s="24">
        <v>188238.01</v>
      </c>
      <c r="E121" s="24">
        <v>689238.01</v>
      </c>
      <c r="F121" s="24">
        <v>689238.01</v>
      </c>
    </row>
    <row r="122" spans="2:6" ht="116.25" customHeight="1">
      <c r="B122" s="20" t="s">
        <v>215</v>
      </c>
      <c r="C122" s="26" t="s">
        <v>281</v>
      </c>
      <c r="D122" s="24">
        <f>SUM(D123)</f>
        <v>843698.89</v>
      </c>
      <c r="E122" s="24">
        <f t="shared" ref="E122:F122" si="33">SUM(E123)</f>
        <v>86619.44</v>
      </c>
      <c r="F122" s="24">
        <f t="shared" si="33"/>
        <v>86619.44</v>
      </c>
    </row>
    <row r="123" spans="2:6" ht="153" customHeight="1">
      <c r="B123" s="20" t="s">
        <v>216</v>
      </c>
      <c r="C123" s="23" t="s">
        <v>282</v>
      </c>
      <c r="D123" s="24">
        <v>843698.89</v>
      </c>
      <c r="E123" s="24">
        <v>86619.44</v>
      </c>
      <c r="F123" s="24">
        <v>86619.44</v>
      </c>
    </row>
    <row r="124" spans="2:6" ht="61.5" customHeight="1">
      <c r="B124" s="20" t="s">
        <v>217</v>
      </c>
      <c r="C124" s="26" t="s">
        <v>218</v>
      </c>
      <c r="D124" s="24">
        <f>SUM(D125)</f>
        <v>0</v>
      </c>
      <c r="E124" s="24">
        <f t="shared" ref="E124:F124" si="34">SUM(E125)</f>
        <v>500</v>
      </c>
      <c r="F124" s="24">
        <f t="shared" si="34"/>
        <v>500</v>
      </c>
    </row>
    <row r="125" spans="2:6" ht="79.5" customHeight="1">
      <c r="B125" s="20" t="s">
        <v>219</v>
      </c>
      <c r="C125" s="32" t="s">
        <v>220</v>
      </c>
      <c r="D125" s="24">
        <v>0</v>
      </c>
      <c r="E125" s="24">
        <v>500</v>
      </c>
      <c r="F125" s="24">
        <v>500</v>
      </c>
    </row>
    <row r="126" spans="2:6" ht="171.75" customHeight="1">
      <c r="B126" s="20" t="s">
        <v>389</v>
      </c>
      <c r="C126" s="23" t="s">
        <v>390</v>
      </c>
      <c r="D126" s="24">
        <f>SUM(D127+D129)</f>
        <v>864525.12</v>
      </c>
      <c r="E126" s="24">
        <f t="shared" ref="E126:F126" si="35">SUM(E127+E129)</f>
        <v>0</v>
      </c>
      <c r="F126" s="24">
        <f t="shared" si="35"/>
        <v>0</v>
      </c>
    </row>
    <row r="127" spans="2:6" ht="99" customHeight="1">
      <c r="B127" s="20" t="s">
        <v>387</v>
      </c>
      <c r="C127" s="26" t="s">
        <v>391</v>
      </c>
      <c r="D127" s="24">
        <f>SUM(D128)</f>
        <v>823041.55</v>
      </c>
      <c r="E127" s="24">
        <f t="shared" ref="E127:F127" si="36">SUM(E128)</f>
        <v>0</v>
      </c>
      <c r="F127" s="24">
        <f t="shared" si="36"/>
        <v>0</v>
      </c>
    </row>
    <row r="128" spans="2:6" ht="125.25" customHeight="1">
      <c r="B128" s="20" t="s">
        <v>388</v>
      </c>
      <c r="C128" s="32" t="s">
        <v>392</v>
      </c>
      <c r="D128" s="24">
        <v>823041.55</v>
      </c>
      <c r="E128" s="24">
        <v>0</v>
      </c>
      <c r="F128" s="24">
        <v>0</v>
      </c>
    </row>
    <row r="129" spans="2:6" ht="137.25" customHeight="1">
      <c r="B129" s="20" t="s">
        <v>403</v>
      </c>
      <c r="C129" s="23" t="s">
        <v>402</v>
      </c>
      <c r="D129" s="24">
        <f>SUM(D130)</f>
        <v>41483.57</v>
      </c>
      <c r="E129" s="24">
        <f t="shared" ref="E129:F129" si="37">SUM(E130)</f>
        <v>0</v>
      </c>
      <c r="F129" s="24">
        <f t="shared" si="37"/>
        <v>0</v>
      </c>
    </row>
    <row r="130" spans="2:6" ht="125.25" customHeight="1">
      <c r="B130" s="20" t="s">
        <v>404</v>
      </c>
      <c r="C130" s="32" t="s">
        <v>405</v>
      </c>
      <c r="D130" s="24">
        <v>41483.57</v>
      </c>
      <c r="E130" s="24"/>
      <c r="F130" s="24"/>
    </row>
    <row r="131" spans="2:6" ht="41.25" customHeight="1">
      <c r="B131" s="20" t="s">
        <v>293</v>
      </c>
      <c r="C131" s="34" t="s">
        <v>294</v>
      </c>
      <c r="D131" s="22">
        <f>SUM(D132+D134)</f>
        <v>172709</v>
      </c>
      <c r="E131" s="22">
        <f>SUM(E134)</f>
        <v>350</v>
      </c>
      <c r="F131" s="22">
        <f>SUM(F134)</f>
        <v>80</v>
      </c>
    </row>
    <row r="132" spans="2:6" ht="153.75" customHeight="1">
      <c r="B132" s="20" t="s">
        <v>408</v>
      </c>
      <c r="C132" s="36" t="s">
        <v>409</v>
      </c>
      <c r="D132" s="22">
        <f>SUM(D133)</f>
        <v>170510</v>
      </c>
      <c r="E132" s="22">
        <f t="shared" ref="E132:F132" si="38">SUM(E133)</f>
        <v>0</v>
      </c>
      <c r="F132" s="22">
        <f t="shared" si="38"/>
        <v>0</v>
      </c>
    </row>
    <row r="133" spans="2:6" ht="113.25" customHeight="1">
      <c r="B133" s="20" t="s">
        <v>407</v>
      </c>
      <c r="C133" s="34" t="s">
        <v>406</v>
      </c>
      <c r="D133" s="22">
        <v>170510</v>
      </c>
      <c r="E133" s="22">
        <v>0</v>
      </c>
      <c r="F133" s="22">
        <v>0</v>
      </c>
    </row>
    <row r="134" spans="2:6" ht="113.45" customHeight="1">
      <c r="B134" s="20" t="s">
        <v>252</v>
      </c>
      <c r="C134" s="34" t="s">
        <v>251</v>
      </c>
      <c r="D134" s="22">
        <f>SUM(D135:D136)</f>
        <v>2199</v>
      </c>
      <c r="E134" s="22">
        <f t="shared" ref="E134:F134" si="39">SUM(E135:E136)</f>
        <v>350</v>
      </c>
      <c r="F134" s="22">
        <f t="shared" si="39"/>
        <v>80</v>
      </c>
    </row>
    <row r="135" spans="2:6" ht="113.45" customHeight="1">
      <c r="B135" s="20" t="s">
        <v>410</v>
      </c>
      <c r="C135" s="34" t="s">
        <v>411</v>
      </c>
      <c r="D135" s="22">
        <v>2199</v>
      </c>
      <c r="E135" s="22">
        <v>0</v>
      </c>
      <c r="F135" s="22">
        <v>0</v>
      </c>
    </row>
    <row r="136" spans="2:6" ht="112.5" customHeight="1">
      <c r="B136" s="20" t="s">
        <v>254</v>
      </c>
      <c r="C136" s="34" t="s">
        <v>253</v>
      </c>
      <c r="D136" s="22">
        <v>0</v>
      </c>
      <c r="E136" s="22">
        <v>350</v>
      </c>
      <c r="F136" s="22">
        <v>80</v>
      </c>
    </row>
    <row r="137" spans="2:6" ht="39.75" customHeight="1">
      <c r="B137" s="17" t="s">
        <v>299</v>
      </c>
      <c r="C137" s="18" t="s">
        <v>300</v>
      </c>
      <c r="D137" s="19">
        <f>SUM(D138)</f>
        <v>527950.93000000005</v>
      </c>
      <c r="E137" s="19">
        <f t="shared" ref="E137:F138" si="40">SUM(E138)</f>
        <v>0</v>
      </c>
      <c r="F137" s="19">
        <f t="shared" si="40"/>
        <v>0</v>
      </c>
    </row>
    <row r="138" spans="2:6" ht="33.75" customHeight="1">
      <c r="B138" s="20" t="s">
        <v>297</v>
      </c>
      <c r="C138" s="21" t="s">
        <v>295</v>
      </c>
      <c r="D138" s="22">
        <f>SUM(D139)</f>
        <v>527950.93000000005</v>
      </c>
      <c r="E138" s="22">
        <f t="shared" si="40"/>
        <v>0</v>
      </c>
      <c r="F138" s="22">
        <f t="shared" si="40"/>
        <v>0</v>
      </c>
    </row>
    <row r="139" spans="2:6" ht="39.75" customHeight="1">
      <c r="B139" s="20" t="s">
        <v>298</v>
      </c>
      <c r="C139" s="21" t="s">
        <v>296</v>
      </c>
      <c r="D139" s="22">
        <v>527950.93000000005</v>
      </c>
      <c r="E139" s="22"/>
      <c r="F139" s="22"/>
    </row>
    <row r="140" spans="2:6" ht="18.75">
      <c r="B140" s="41" t="s">
        <v>57</v>
      </c>
      <c r="C140" s="31" t="s">
        <v>58</v>
      </c>
      <c r="D140" s="42">
        <f>SUM(D141+D210+D214+D218+D220)</f>
        <v>926741961.35000002</v>
      </c>
      <c r="E140" s="42">
        <f>SUM(E141+E210+E214+E218+E220)</f>
        <v>686838970.98000002</v>
      </c>
      <c r="F140" s="42">
        <f>SUM(F141+F210+F214+F218+F220)</f>
        <v>662298390.08999991</v>
      </c>
    </row>
    <row r="141" spans="2:6" ht="56.25">
      <c r="B141" s="20" t="s">
        <v>59</v>
      </c>
      <c r="C141" s="43" t="s">
        <v>60</v>
      </c>
      <c r="D141" s="44">
        <f>SUM(D142,D149,D182,D201)</f>
        <v>926621961.35000002</v>
      </c>
      <c r="E141" s="44">
        <f>SUM(E142,E149,E182,E201)</f>
        <v>686838970.98000002</v>
      </c>
      <c r="F141" s="44">
        <f>SUM(F142,F149,F182,F201)</f>
        <v>662298390.08999991</v>
      </c>
    </row>
    <row r="142" spans="2:6" ht="38.25" customHeight="1">
      <c r="B142" s="17" t="s">
        <v>166</v>
      </c>
      <c r="C142" s="31" t="s">
        <v>145</v>
      </c>
      <c r="D142" s="45">
        <f>SUM(D143,D145,D147)</f>
        <v>177146484.38999999</v>
      </c>
      <c r="E142" s="45">
        <f t="shared" ref="E142:F142" si="41">SUM(E143,E145,E147)</f>
        <v>130407519.52</v>
      </c>
      <c r="F142" s="45">
        <f t="shared" si="41"/>
        <v>134835518.36000001</v>
      </c>
    </row>
    <row r="143" spans="2:6" ht="23.25" customHeight="1">
      <c r="B143" s="20" t="s">
        <v>167</v>
      </c>
      <c r="C143" s="21" t="s">
        <v>61</v>
      </c>
      <c r="D143" s="44">
        <f>SUM(D144:D144)</f>
        <v>101316327.79000001</v>
      </c>
      <c r="E143" s="44">
        <f>SUM(E144:E144)</f>
        <v>81644495.640000001</v>
      </c>
      <c r="F143" s="44">
        <f>SUM(F144:F144)</f>
        <v>103453479.86</v>
      </c>
    </row>
    <row r="144" spans="2:6" ht="36" customHeight="1">
      <c r="B144" s="20" t="s">
        <v>168</v>
      </c>
      <c r="C144" s="34" t="s">
        <v>146</v>
      </c>
      <c r="D144" s="22">
        <v>101316327.79000001</v>
      </c>
      <c r="E144" s="22">
        <v>81644495.640000001</v>
      </c>
      <c r="F144" s="22">
        <v>103453479.86</v>
      </c>
    </row>
    <row r="145" spans="2:6" ht="39" customHeight="1">
      <c r="B145" s="20" t="s">
        <v>169</v>
      </c>
      <c r="C145" s="34" t="s">
        <v>26</v>
      </c>
      <c r="D145" s="22">
        <f>SUM(D146)</f>
        <v>56052865.590000004</v>
      </c>
      <c r="E145" s="22">
        <f>SUM(E146)</f>
        <v>39474455.770000003</v>
      </c>
      <c r="F145" s="22">
        <f>SUM(F146)</f>
        <v>21508290.289999999</v>
      </c>
    </row>
    <row r="146" spans="2:6" ht="56.25" customHeight="1">
      <c r="B146" s="20" t="s">
        <v>170</v>
      </c>
      <c r="C146" s="34" t="s">
        <v>25</v>
      </c>
      <c r="D146" s="22">
        <v>56052865.590000004</v>
      </c>
      <c r="E146" s="22">
        <v>39474455.770000003</v>
      </c>
      <c r="F146" s="22">
        <v>21508290.289999999</v>
      </c>
    </row>
    <row r="147" spans="2:6" ht="46.15" customHeight="1">
      <c r="B147" s="20" t="s">
        <v>302</v>
      </c>
      <c r="C147" s="21" t="s">
        <v>303</v>
      </c>
      <c r="D147" s="22">
        <f>SUM(D148)</f>
        <v>19777291.010000002</v>
      </c>
      <c r="E147" s="22">
        <f t="shared" ref="E147:F147" si="42">SUM(E148)</f>
        <v>9288568.1099999994</v>
      </c>
      <c r="F147" s="22">
        <f t="shared" si="42"/>
        <v>9873748.2100000009</v>
      </c>
    </row>
    <row r="148" spans="2:6" ht="46.15" customHeight="1">
      <c r="B148" s="20" t="s">
        <v>304</v>
      </c>
      <c r="C148" s="34" t="s">
        <v>305</v>
      </c>
      <c r="D148" s="22">
        <v>19777291.010000002</v>
      </c>
      <c r="E148" s="22">
        <v>9288568.1099999994</v>
      </c>
      <c r="F148" s="22">
        <v>9873748.2100000009</v>
      </c>
    </row>
    <row r="149" spans="2:6" ht="58.5" customHeight="1">
      <c r="B149" s="17" t="s">
        <v>171</v>
      </c>
      <c r="C149" s="31" t="s">
        <v>144</v>
      </c>
      <c r="D149" s="45">
        <f>SUM(D150,D152,D154,D156,D158,D160,D162,D164,D166,D168,D170,D172,D174,D176,D178,D180)</f>
        <v>131248325.81999999</v>
      </c>
      <c r="E149" s="45">
        <f t="shared" ref="E149:F149" si="43">SUM(E150,E152,E154,E156,E158,E160,E162,E164,E166,E168,E170,E172,E174,E176,E178,E180)</f>
        <v>72152683.750000015</v>
      </c>
      <c r="F149" s="45">
        <f t="shared" si="43"/>
        <v>47460332.199999996</v>
      </c>
    </row>
    <row r="150" spans="2:6" ht="55.9" hidden="1" customHeight="1">
      <c r="B150" s="20" t="s">
        <v>256</v>
      </c>
      <c r="C150" s="34" t="s">
        <v>257</v>
      </c>
      <c r="D150" s="44">
        <f>SUM(D151)</f>
        <v>0</v>
      </c>
      <c r="E150" s="44">
        <f t="shared" ref="E150:F150" si="44">SUM(E151)</f>
        <v>0</v>
      </c>
      <c r="F150" s="44">
        <f t="shared" si="44"/>
        <v>0</v>
      </c>
    </row>
    <row r="151" spans="2:6" ht="55.15" hidden="1" customHeight="1">
      <c r="B151" s="20" t="s">
        <v>227</v>
      </c>
      <c r="C151" s="34" t="s">
        <v>226</v>
      </c>
      <c r="D151" s="44"/>
      <c r="E151" s="44"/>
      <c r="F151" s="44"/>
    </row>
    <row r="152" spans="2:6" ht="162" hidden="1" customHeight="1">
      <c r="B152" s="20" t="s">
        <v>258</v>
      </c>
      <c r="C152" s="36" t="s">
        <v>259</v>
      </c>
      <c r="D152" s="44">
        <f>SUM(D153)</f>
        <v>0</v>
      </c>
      <c r="E152" s="44">
        <f t="shared" ref="E152:F152" si="45">SUM(E153)</f>
        <v>0</v>
      </c>
      <c r="F152" s="44">
        <f t="shared" si="45"/>
        <v>0</v>
      </c>
    </row>
    <row r="153" spans="2:6" ht="167.45" hidden="1" customHeight="1">
      <c r="B153" s="20" t="s">
        <v>225</v>
      </c>
      <c r="C153" s="36" t="s">
        <v>223</v>
      </c>
      <c r="D153" s="22"/>
      <c r="E153" s="22"/>
      <c r="F153" s="22"/>
    </row>
    <row r="154" spans="2:6" ht="84.75" customHeight="1">
      <c r="B154" s="20" t="s">
        <v>376</v>
      </c>
      <c r="C154" s="81" t="s">
        <v>377</v>
      </c>
      <c r="D154" s="22">
        <f>SUM(D155)</f>
        <v>1000000</v>
      </c>
      <c r="E154" s="22">
        <f t="shared" ref="E154:F154" si="46">SUM(E155)</f>
        <v>0</v>
      </c>
      <c r="F154" s="22">
        <f t="shared" si="46"/>
        <v>0</v>
      </c>
    </row>
    <row r="155" spans="2:6" ht="81" customHeight="1">
      <c r="B155" s="20" t="s">
        <v>375</v>
      </c>
      <c r="C155" s="82" t="s">
        <v>378</v>
      </c>
      <c r="D155" s="22">
        <v>1000000</v>
      </c>
      <c r="E155" s="22"/>
      <c r="F155" s="22"/>
    </row>
    <row r="156" spans="2:6" ht="139.5" customHeight="1">
      <c r="B156" s="20" t="s">
        <v>350</v>
      </c>
      <c r="C156" s="36" t="s">
        <v>352</v>
      </c>
      <c r="D156" s="22">
        <f>SUM(D157)</f>
        <v>7588186.1399999997</v>
      </c>
      <c r="E156" s="22">
        <f t="shared" ref="E156:F156" si="47">SUM(E157)</f>
        <v>3200391.66</v>
      </c>
      <c r="F156" s="22">
        <f t="shared" si="47"/>
        <v>0</v>
      </c>
    </row>
    <row r="157" spans="2:6" ht="134.65" customHeight="1">
      <c r="B157" s="20" t="s">
        <v>351</v>
      </c>
      <c r="C157" s="36" t="s">
        <v>353</v>
      </c>
      <c r="D157" s="22">
        <v>7588186.1399999997</v>
      </c>
      <c r="E157" s="22">
        <v>3200391.66</v>
      </c>
      <c r="F157" s="22">
        <v>0</v>
      </c>
    </row>
    <row r="158" spans="2:6" ht="93.75" customHeight="1">
      <c r="B158" s="20" t="s">
        <v>354</v>
      </c>
      <c r="C158" s="36" t="s">
        <v>356</v>
      </c>
      <c r="D158" s="22">
        <f>SUM(D159)</f>
        <v>728694.7</v>
      </c>
      <c r="E158" s="22">
        <f t="shared" ref="E158:F158" si="48">SUM(E159)</f>
        <v>774847.48</v>
      </c>
      <c r="F158" s="22">
        <f t="shared" si="48"/>
        <v>0</v>
      </c>
    </row>
    <row r="159" spans="2:6" ht="100.5" customHeight="1">
      <c r="B159" s="20" t="s">
        <v>355</v>
      </c>
      <c r="C159" s="36" t="s">
        <v>357</v>
      </c>
      <c r="D159" s="22">
        <v>728694.7</v>
      </c>
      <c r="E159" s="22">
        <v>774847.48</v>
      </c>
      <c r="F159" s="22"/>
    </row>
    <row r="160" spans="2:6" ht="81.599999999999994" customHeight="1">
      <c r="B160" s="70" t="s">
        <v>260</v>
      </c>
      <c r="C160" s="6" t="s">
        <v>261</v>
      </c>
      <c r="D160" s="22">
        <f>SUM(D161)</f>
        <v>16682788.77</v>
      </c>
      <c r="E160" s="22">
        <f t="shared" ref="E160:F160" si="49">SUM(E161)</f>
        <v>20564850.100000001</v>
      </c>
      <c r="F160" s="22">
        <f t="shared" si="49"/>
        <v>20980988.149999999</v>
      </c>
    </row>
    <row r="161" spans="2:6" ht="92.45" customHeight="1">
      <c r="B161" s="71" t="s">
        <v>262</v>
      </c>
      <c r="C161" s="72" t="s">
        <v>263</v>
      </c>
      <c r="D161" s="22">
        <v>16682788.77</v>
      </c>
      <c r="E161" s="22">
        <v>20564850.100000001</v>
      </c>
      <c r="F161" s="22">
        <v>20980988.149999999</v>
      </c>
    </row>
    <row r="162" spans="2:6" ht="89.45" customHeight="1">
      <c r="B162" s="5" t="s">
        <v>311</v>
      </c>
      <c r="C162" s="6" t="s">
        <v>313</v>
      </c>
      <c r="D162" s="22">
        <f>SUM(D163)</f>
        <v>866000</v>
      </c>
      <c r="E162" s="22">
        <f t="shared" ref="E162:F162" si="50">SUM(E163)</f>
        <v>0</v>
      </c>
      <c r="F162" s="22">
        <f t="shared" si="50"/>
        <v>986486.49</v>
      </c>
    </row>
    <row r="163" spans="2:6" ht="89.45" customHeight="1">
      <c r="B163" s="70" t="s">
        <v>312</v>
      </c>
      <c r="C163" s="6" t="s">
        <v>314</v>
      </c>
      <c r="D163" s="22">
        <v>866000</v>
      </c>
      <c r="E163" s="22">
        <v>0</v>
      </c>
      <c r="F163" s="22">
        <v>986486.49</v>
      </c>
    </row>
    <row r="164" spans="2:6" ht="60.6" customHeight="1">
      <c r="B164" s="20" t="s">
        <v>315</v>
      </c>
      <c r="C164" s="46" t="s">
        <v>343</v>
      </c>
      <c r="D164" s="22">
        <f>SUM(D165)</f>
        <v>8260956.4000000004</v>
      </c>
      <c r="E164" s="22">
        <f t="shared" ref="E164:F168" si="51">SUM(E165)</f>
        <v>8183148.9900000002</v>
      </c>
      <c r="F164" s="22">
        <f t="shared" si="51"/>
        <v>9430792.0099999998</v>
      </c>
    </row>
    <row r="165" spans="2:6" ht="56.45" customHeight="1">
      <c r="B165" s="20" t="s">
        <v>316</v>
      </c>
      <c r="C165" s="36" t="s">
        <v>228</v>
      </c>
      <c r="D165" s="22">
        <v>8260956.4000000004</v>
      </c>
      <c r="E165" s="22">
        <v>8183148.9900000002</v>
      </c>
      <c r="F165" s="22">
        <v>9430792.0099999998</v>
      </c>
    </row>
    <row r="166" spans="2:6" ht="39" customHeight="1">
      <c r="B166" s="20" t="s">
        <v>335</v>
      </c>
      <c r="C166" s="36" t="s">
        <v>340</v>
      </c>
      <c r="D166" s="22">
        <f>SUM(D167)</f>
        <v>3042179.51</v>
      </c>
      <c r="E166" s="22">
        <f t="shared" si="51"/>
        <v>4391796.22</v>
      </c>
      <c r="F166" s="22">
        <f t="shared" si="51"/>
        <v>0</v>
      </c>
    </row>
    <row r="167" spans="2:6" ht="46.15" customHeight="1">
      <c r="B167" s="20" t="s">
        <v>336</v>
      </c>
      <c r="C167" s="36" t="s">
        <v>339</v>
      </c>
      <c r="D167" s="22">
        <v>3042179.51</v>
      </c>
      <c r="E167" s="22">
        <v>4391796.22</v>
      </c>
      <c r="F167" s="22"/>
    </row>
    <row r="168" spans="2:6" ht="39" customHeight="1">
      <c r="B168" s="20" t="s">
        <v>337</v>
      </c>
      <c r="C168" s="36" t="s">
        <v>342</v>
      </c>
      <c r="D168" s="22">
        <f>SUM(D169)</f>
        <v>14918356.16</v>
      </c>
      <c r="E168" s="22">
        <f t="shared" si="51"/>
        <v>0</v>
      </c>
      <c r="F168" s="22">
        <f t="shared" si="51"/>
        <v>0</v>
      </c>
    </row>
    <row r="169" spans="2:6" ht="56.45" customHeight="1">
      <c r="B169" s="20" t="s">
        <v>338</v>
      </c>
      <c r="C169" s="36" t="s">
        <v>341</v>
      </c>
      <c r="D169" s="22">
        <v>14918356.16</v>
      </c>
      <c r="E169" s="22">
        <v>0</v>
      </c>
      <c r="F169" s="22">
        <v>0</v>
      </c>
    </row>
    <row r="170" spans="2:6" ht="49.9" customHeight="1">
      <c r="B170" s="20" t="s">
        <v>317</v>
      </c>
      <c r="C170" s="46" t="s">
        <v>319</v>
      </c>
      <c r="D170" s="22">
        <f>SUM(D171)</f>
        <v>294420.88</v>
      </c>
      <c r="E170" s="22">
        <f t="shared" ref="E170:F170" si="52">SUM(E171)</f>
        <v>294420.88</v>
      </c>
      <c r="F170" s="22">
        <f t="shared" si="52"/>
        <v>294420.88</v>
      </c>
    </row>
    <row r="171" spans="2:6" ht="55.15" customHeight="1">
      <c r="B171" s="20" t="s">
        <v>318</v>
      </c>
      <c r="C171" s="46" t="s">
        <v>320</v>
      </c>
      <c r="D171" s="22">
        <v>294420.88</v>
      </c>
      <c r="E171" s="22">
        <v>294420.88</v>
      </c>
      <c r="F171" s="22">
        <v>294420.88</v>
      </c>
    </row>
    <row r="172" spans="2:6" ht="60" customHeight="1">
      <c r="B172" s="5" t="s">
        <v>264</v>
      </c>
      <c r="C172" s="6" t="s">
        <v>265</v>
      </c>
      <c r="D172" s="7">
        <f>SUM(D173)</f>
        <v>14987898.16</v>
      </c>
      <c r="E172" s="7">
        <f>SUM(E173)</f>
        <v>16974696.129999999</v>
      </c>
      <c r="F172" s="7">
        <f>SUM(F173)</f>
        <v>0</v>
      </c>
    </row>
    <row r="173" spans="2:6" ht="58.9" customHeight="1">
      <c r="B173" s="5" t="s">
        <v>266</v>
      </c>
      <c r="C173" s="6" t="s">
        <v>267</v>
      </c>
      <c r="D173" s="7">
        <v>14987898.16</v>
      </c>
      <c r="E173" s="7">
        <v>16974696.129999999</v>
      </c>
      <c r="F173" s="7">
        <v>0</v>
      </c>
    </row>
    <row r="174" spans="2:6" ht="58.9" customHeight="1">
      <c r="B174" s="5" t="s">
        <v>363</v>
      </c>
      <c r="C174" s="6" t="s">
        <v>365</v>
      </c>
      <c r="D174" s="7">
        <f>SUM(D175)</f>
        <v>4395644.3499999996</v>
      </c>
      <c r="E174" s="7">
        <f t="shared" ref="E174:F174" si="53">SUM(E175)</f>
        <v>0</v>
      </c>
      <c r="F174" s="7">
        <f t="shared" si="53"/>
        <v>0</v>
      </c>
    </row>
    <row r="175" spans="2:6" ht="58.15" customHeight="1">
      <c r="B175" s="5" t="s">
        <v>364</v>
      </c>
      <c r="C175" s="6" t="s">
        <v>366</v>
      </c>
      <c r="D175" s="7">
        <v>4395644.3499999996</v>
      </c>
      <c r="E175" s="7">
        <v>0</v>
      </c>
      <c r="F175" s="7">
        <v>0</v>
      </c>
    </row>
    <row r="176" spans="2:6" ht="45" hidden="1" customHeight="1">
      <c r="B176" s="70" t="s">
        <v>344</v>
      </c>
      <c r="C176" s="76" t="s">
        <v>347</v>
      </c>
      <c r="D176" s="7">
        <f>SUM(D177)</f>
        <v>0</v>
      </c>
      <c r="E176" s="7">
        <f>SUM(E177)</f>
        <v>0</v>
      </c>
      <c r="F176" s="7">
        <f>SUM(F177)</f>
        <v>0</v>
      </c>
    </row>
    <row r="177" spans="2:6" ht="46.15" hidden="1" customHeight="1">
      <c r="B177" s="71" t="s">
        <v>345</v>
      </c>
      <c r="C177" s="78" t="s">
        <v>346</v>
      </c>
      <c r="D177" s="80"/>
      <c r="E177" s="77"/>
      <c r="F177" s="77"/>
    </row>
    <row r="178" spans="2:6" ht="54" customHeight="1">
      <c r="B178" s="5" t="s">
        <v>371</v>
      </c>
      <c r="C178" s="6" t="s">
        <v>373</v>
      </c>
      <c r="D178" s="79">
        <f>SUM(D179)</f>
        <v>0</v>
      </c>
      <c r="E178" s="79">
        <f t="shared" ref="E178:F178" si="54">SUM(E179)</f>
        <v>1380976.77</v>
      </c>
      <c r="F178" s="79">
        <f t="shared" si="54"/>
        <v>1538719.15</v>
      </c>
    </row>
    <row r="179" spans="2:6" ht="67.150000000000006" customHeight="1">
      <c r="B179" s="70" t="s">
        <v>372</v>
      </c>
      <c r="C179" s="6" t="s">
        <v>374</v>
      </c>
      <c r="D179" s="79">
        <v>0</v>
      </c>
      <c r="E179" s="79">
        <v>1380976.77</v>
      </c>
      <c r="F179" s="79">
        <v>1538719.15</v>
      </c>
    </row>
    <row r="180" spans="2:6" ht="29.45" customHeight="1">
      <c r="B180" s="20" t="s">
        <v>224</v>
      </c>
      <c r="C180" s="21" t="s">
        <v>109</v>
      </c>
      <c r="D180" s="44">
        <f>SUM(D181)</f>
        <v>58483200.75</v>
      </c>
      <c r="E180" s="44">
        <f>SUM(E181)</f>
        <v>16387555.52</v>
      </c>
      <c r="F180" s="44">
        <f>SUM(F181)</f>
        <v>14228925.52</v>
      </c>
    </row>
    <row r="181" spans="2:6" ht="37.5">
      <c r="B181" s="47" t="s">
        <v>172</v>
      </c>
      <c r="C181" s="48" t="s">
        <v>110</v>
      </c>
      <c r="D181" s="44">
        <v>58483200.75</v>
      </c>
      <c r="E181" s="44">
        <v>16387555.52</v>
      </c>
      <c r="F181" s="44">
        <v>14228925.52</v>
      </c>
    </row>
    <row r="182" spans="2:6" ht="42.75" customHeight="1">
      <c r="B182" s="17" t="s">
        <v>173</v>
      </c>
      <c r="C182" s="31" t="s">
        <v>143</v>
      </c>
      <c r="D182" s="45">
        <f>SUM(D183,D185,D187,D189,D191,D193,D195,D197,D199)</f>
        <v>548124354.53000009</v>
      </c>
      <c r="E182" s="45">
        <f t="shared" ref="E182:F182" si="55">SUM(E183,E185,E187,E189,E191,E193,E195,E197,E199)</f>
        <v>462938013.59999996</v>
      </c>
      <c r="F182" s="45">
        <f t="shared" si="55"/>
        <v>459037207.78999996</v>
      </c>
    </row>
    <row r="183" spans="2:6" ht="59.25" customHeight="1">
      <c r="B183" s="20" t="s">
        <v>174</v>
      </c>
      <c r="C183" s="34" t="s">
        <v>348</v>
      </c>
      <c r="D183" s="22">
        <f>SUM(D184)</f>
        <v>540809406.88</v>
      </c>
      <c r="E183" s="22">
        <f>SUM(E184)</f>
        <v>454135764.24000001</v>
      </c>
      <c r="F183" s="22">
        <f>SUM(F184)</f>
        <v>454627143.74000001</v>
      </c>
    </row>
    <row r="184" spans="2:6" ht="54.6" customHeight="1">
      <c r="B184" s="20" t="s">
        <v>175</v>
      </c>
      <c r="C184" s="34" t="s">
        <v>349</v>
      </c>
      <c r="D184" s="22">
        <v>540809406.88</v>
      </c>
      <c r="E184" s="22">
        <v>454135764.24000001</v>
      </c>
      <c r="F184" s="22">
        <v>454627143.74000001</v>
      </c>
    </row>
    <row r="185" spans="2:6" ht="110.45" customHeight="1">
      <c r="B185" s="47" t="s">
        <v>176</v>
      </c>
      <c r="C185" s="49" t="s">
        <v>149</v>
      </c>
      <c r="D185" s="22">
        <f>SUM(D186)</f>
        <v>2331166.44</v>
      </c>
      <c r="E185" s="22">
        <f t="shared" ref="E185:F185" si="56">SUM(E186)</f>
        <v>3812471.52</v>
      </c>
      <c r="F185" s="22">
        <f t="shared" si="56"/>
        <v>3762134.64</v>
      </c>
    </row>
    <row r="186" spans="2:6" ht="132.75" customHeight="1">
      <c r="B186" s="47" t="s">
        <v>177</v>
      </c>
      <c r="C186" s="49" t="s">
        <v>150</v>
      </c>
      <c r="D186" s="22">
        <v>2331166.44</v>
      </c>
      <c r="E186" s="22">
        <v>3812471.52</v>
      </c>
      <c r="F186" s="22">
        <v>3762134.64</v>
      </c>
    </row>
    <row r="187" spans="2:6" ht="57.75" customHeight="1">
      <c r="B187" s="47" t="s">
        <v>178</v>
      </c>
      <c r="C187" s="49" t="s">
        <v>62</v>
      </c>
      <c r="D187" s="22">
        <f>SUM(D188)</f>
        <v>616746.06999999995</v>
      </c>
      <c r="E187" s="22">
        <f t="shared" ref="E187:F187" si="57">SUM(E188)</f>
        <v>622475.94999999995</v>
      </c>
      <c r="F187" s="22">
        <f t="shared" si="57"/>
        <v>643756.96</v>
      </c>
    </row>
    <row r="188" spans="2:6" ht="74.45" customHeight="1">
      <c r="B188" s="47" t="s">
        <v>179</v>
      </c>
      <c r="C188" s="49" t="s">
        <v>151</v>
      </c>
      <c r="D188" s="22">
        <v>616746.06999999995</v>
      </c>
      <c r="E188" s="22">
        <v>622475.94999999995</v>
      </c>
      <c r="F188" s="22">
        <v>643756.96</v>
      </c>
    </row>
    <row r="189" spans="2:6" ht="76.900000000000006" customHeight="1">
      <c r="B189" s="47" t="s">
        <v>180</v>
      </c>
      <c r="C189" s="49" t="s">
        <v>152</v>
      </c>
      <c r="D189" s="22">
        <f>SUM(D190)</f>
        <v>4429.1400000000003</v>
      </c>
      <c r="E189" s="22">
        <f t="shared" ref="E189:F189" si="58">SUM(E190)</f>
        <v>4695.8900000000003</v>
      </c>
      <c r="F189" s="22">
        <f t="shared" si="58"/>
        <v>4172.45</v>
      </c>
    </row>
    <row r="190" spans="2:6" ht="91.15" customHeight="1">
      <c r="B190" s="47" t="s">
        <v>181</v>
      </c>
      <c r="C190" s="49" t="s">
        <v>153</v>
      </c>
      <c r="D190" s="22">
        <v>4429.1400000000003</v>
      </c>
      <c r="E190" s="22">
        <v>4695.8900000000003</v>
      </c>
      <c r="F190" s="22">
        <v>4172.45</v>
      </c>
    </row>
    <row r="191" spans="2:6" ht="150.6" customHeight="1">
      <c r="B191" s="47" t="s">
        <v>182</v>
      </c>
      <c r="C191" s="49" t="s">
        <v>154</v>
      </c>
      <c r="D191" s="22">
        <f>SUM(D192)</f>
        <v>2908404</v>
      </c>
      <c r="E191" s="22">
        <f t="shared" ref="E191:F191" si="59">SUM(E192)</f>
        <v>2908404</v>
      </c>
      <c r="F191" s="22">
        <f t="shared" si="59"/>
        <v>0</v>
      </c>
    </row>
    <row r="192" spans="2:6" ht="171" customHeight="1">
      <c r="B192" s="47" t="s">
        <v>183</v>
      </c>
      <c r="C192" s="49" t="s">
        <v>155</v>
      </c>
      <c r="D192" s="22">
        <v>2908404</v>
      </c>
      <c r="E192" s="22">
        <v>2908404</v>
      </c>
      <c r="F192" s="22">
        <v>0</v>
      </c>
    </row>
    <row r="193" spans="2:6" ht="93" hidden="1" customHeight="1">
      <c r="B193" s="47" t="s">
        <v>184</v>
      </c>
      <c r="C193" s="49" t="s">
        <v>156</v>
      </c>
      <c r="D193" s="22">
        <f>SUM(D194)</f>
        <v>0</v>
      </c>
      <c r="E193" s="22">
        <f t="shared" ref="E193" si="60">SUM(E194)</f>
        <v>0</v>
      </c>
      <c r="F193" s="22"/>
    </row>
    <row r="194" spans="2:6" ht="87.6" hidden="1" customHeight="1">
      <c r="B194" s="47" t="s">
        <v>185</v>
      </c>
      <c r="C194" s="49" t="s">
        <v>157</v>
      </c>
      <c r="D194" s="22"/>
      <c r="E194" s="22"/>
      <c r="F194" s="22"/>
    </row>
    <row r="195" spans="2:6" ht="114.75" customHeight="1">
      <c r="B195" s="47" t="s">
        <v>186</v>
      </c>
      <c r="C195" s="49" t="s">
        <v>158</v>
      </c>
      <c r="D195" s="22">
        <f>SUM(D196)</f>
        <v>1454202</v>
      </c>
      <c r="E195" s="22">
        <f t="shared" ref="E195:F195" si="61">SUM(E196)</f>
        <v>1454202</v>
      </c>
      <c r="F195" s="22">
        <f t="shared" si="61"/>
        <v>0</v>
      </c>
    </row>
    <row r="196" spans="2:6" ht="114.75" customHeight="1">
      <c r="B196" s="47" t="s">
        <v>187</v>
      </c>
      <c r="C196" s="49" t="s">
        <v>159</v>
      </c>
      <c r="D196" s="22">
        <v>1454202</v>
      </c>
      <c r="E196" s="22">
        <v>1454202</v>
      </c>
      <c r="F196" s="22">
        <v>0</v>
      </c>
    </row>
    <row r="197" spans="2:6" ht="18.75" hidden="1">
      <c r="B197" s="47"/>
      <c r="C197" s="49"/>
      <c r="D197" s="44">
        <f>SUM(D198:D198)</f>
        <v>0</v>
      </c>
      <c r="E197" s="44">
        <f>SUM(E198:E198)</f>
        <v>0</v>
      </c>
      <c r="F197" s="44">
        <f>SUM(F198:F198)</f>
        <v>0</v>
      </c>
    </row>
    <row r="198" spans="2:6" ht="33.6" hidden="1" customHeight="1">
      <c r="B198" s="47"/>
      <c r="C198" s="49"/>
      <c r="D198" s="22"/>
      <c r="E198" s="22"/>
      <c r="F198" s="22"/>
    </row>
    <row r="199" spans="2:6" ht="27.6" hidden="1" customHeight="1">
      <c r="B199" s="47" t="s">
        <v>188</v>
      </c>
      <c r="C199" s="48" t="s">
        <v>111</v>
      </c>
      <c r="D199" s="22">
        <f>SUM(D200)</f>
        <v>0</v>
      </c>
      <c r="E199" s="22">
        <f>SUM(E200)</f>
        <v>0</v>
      </c>
      <c r="F199" s="22">
        <f>SUM(F200)</f>
        <v>0</v>
      </c>
    </row>
    <row r="200" spans="2:6" ht="39.6" hidden="1" customHeight="1">
      <c r="B200" s="47" t="s">
        <v>189</v>
      </c>
      <c r="C200" s="50" t="s">
        <v>160</v>
      </c>
      <c r="D200" s="22"/>
      <c r="E200" s="22"/>
      <c r="F200" s="22"/>
    </row>
    <row r="201" spans="2:6" ht="16.899999999999999" customHeight="1">
      <c r="B201" s="17" t="s">
        <v>310</v>
      </c>
      <c r="C201" s="31" t="s">
        <v>112</v>
      </c>
      <c r="D201" s="45">
        <f>SUM(D202,D204,D206,D208)</f>
        <v>70102796.609999999</v>
      </c>
      <c r="E201" s="45">
        <f t="shared" ref="E201:F201" si="62">SUM(E202,E204,E206,E208)</f>
        <v>21340754.109999999</v>
      </c>
      <c r="F201" s="45">
        <f t="shared" si="62"/>
        <v>20965331.740000002</v>
      </c>
    </row>
    <row r="202" spans="2:6" ht="89.45" customHeight="1">
      <c r="B202" s="20" t="s">
        <v>321</v>
      </c>
      <c r="C202" s="50" t="s">
        <v>322</v>
      </c>
      <c r="D202" s="22">
        <f>SUM(D203)</f>
        <v>152594.31</v>
      </c>
      <c r="E202" s="22">
        <f t="shared" ref="E202:F202" si="63">SUM(E203)</f>
        <v>222720</v>
      </c>
      <c r="F202" s="22">
        <f t="shared" si="63"/>
        <v>222720</v>
      </c>
    </row>
    <row r="203" spans="2:6" ht="93" customHeight="1">
      <c r="B203" s="20" t="s">
        <v>306</v>
      </c>
      <c r="C203" s="50" t="s">
        <v>229</v>
      </c>
      <c r="D203" s="22">
        <v>152594.31</v>
      </c>
      <c r="E203" s="22">
        <v>222720</v>
      </c>
      <c r="F203" s="22">
        <v>222720</v>
      </c>
    </row>
    <row r="204" spans="2:6" ht="118.15" customHeight="1">
      <c r="B204" s="5" t="s">
        <v>367</v>
      </c>
      <c r="C204" s="48" t="s">
        <v>369</v>
      </c>
      <c r="D204" s="22">
        <f>SUM(D205)</f>
        <v>149578.48000000001</v>
      </c>
      <c r="E204" s="22">
        <f t="shared" ref="E204:F204" si="64">SUM(E205)</f>
        <v>3391378.05</v>
      </c>
      <c r="F204" s="22">
        <f t="shared" si="64"/>
        <v>3391378.05</v>
      </c>
    </row>
    <row r="205" spans="2:6" ht="141.75" customHeight="1">
      <c r="B205" s="5" t="s">
        <v>368</v>
      </c>
      <c r="C205" s="48" t="s">
        <v>370</v>
      </c>
      <c r="D205" s="22">
        <v>149578.48000000001</v>
      </c>
      <c r="E205" s="22">
        <v>3391378.05</v>
      </c>
      <c r="F205" s="22">
        <v>3391378.05</v>
      </c>
    </row>
    <row r="206" spans="2:6" ht="197.25" customHeight="1">
      <c r="B206" s="5" t="s">
        <v>307</v>
      </c>
      <c r="C206" s="75" t="s">
        <v>358</v>
      </c>
      <c r="D206" s="22">
        <f>SUM(D207)</f>
        <v>16792700</v>
      </c>
      <c r="E206" s="22">
        <f t="shared" ref="E206:F206" si="65">SUM(E207)</f>
        <v>16965100</v>
      </c>
      <c r="F206" s="22">
        <f t="shared" si="65"/>
        <v>16936100</v>
      </c>
    </row>
    <row r="207" spans="2:6" ht="206.25" customHeight="1">
      <c r="B207" s="5" t="s">
        <v>308</v>
      </c>
      <c r="C207" s="68" t="s">
        <v>359</v>
      </c>
      <c r="D207" s="22">
        <v>16792700</v>
      </c>
      <c r="E207" s="22">
        <v>16965100</v>
      </c>
      <c r="F207" s="22">
        <v>16936100</v>
      </c>
    </row>
    <row r="208" spans="2:6" ht="38.25" customHeight="1">
      <c r="B208" s="5" t="s">
        <v>190</v>
      </c>
      <c r="C208" s="50" t="s">
        <v>309</v>
      </c>
      <c r="D208" s="22">
        <f>SUM(D209)</f>
        <v>53007923.82</v>
      </c>
      <c r="E208" s="22">
        <f t="shared" ref="E208:F208" si="66">SUM(E209)</f>
        <v>761556.06</v>
      </c>
      <c r="F208" s="22">
        <f t="shared" si="66"/>
        <v>415133.69</v>
      </c>
    </row>
    <row r="209" spans="2:16" ht="35.25" customHeight="1">
      <c r="B209" s="5" t="s">
        <v>191</v>
      </c>
      <c r="C209" s="50" t="s">
        <v>48</v>
      </c>
      <c r="D209" s="22">
        <v>53007923.82</v>
      </c>
      <c r="E209" s="22">
        <v>761556.06</v>
      </c>
      <c r="F209" s="22">
        <v>415133.69</v>
      </c>
    </row>
    <row r="210" spans="2:16" ht="42.6" hidden="1" customHeight="1">
      <c r="B210" s="17" t="s">
        <v>196</v>
      </c>
      <c r="C210" s="73" t="s">
        <v>194</v>
      </c>
      <c r="D210" s="19">
        <f>SUM(D211)</f>
        <v>0</v>
      </c>
      <c r="E210" s="19">
        <f>SUM(E211)</f>
        <v>0</v>
      </c>
      <c r="F210" s="19">
        <f>SUM(F211)</f>
        <v>0</v>
      </c>
    </row>
    <row r="211" spans="2:16" ht="20.45" hidden="1" customHeight="1">
      <c r="B211" s="20" t="s">
        <v>197</v>
      </c>
      <c r="C211" s="21" t="s">
        <v>195</v>
      </c>
      <c r="D211" s="22">
        <f>SUM(D212:D213)</f>
        <v>0</v>
      </c>
      <c r="E211" s="22">
        <f t="shared" ref="E211:F211" si="67">SUM(E212:E213)</f>
        <v>0</v>
      </c>
      <c r="F211" s="22">
        <f t="shared" si="67"/>
        <v>0</v>
      </c>
    </row>
    <row r="212" spans="2:16" ht="23.45" hidden="1" customHeight="1">
      <c r="B212" s="20" t="s">
        <v>198</v>
      </c>
      <c r="C212" s="21"/>
      <c r="D212" s="22"/>
      <c r="E212" s="22"/>
      <c r="F212" s="22"/>
    </row>
    <row r="213" spans="2:16" ht="22.9" hidden="1" customHeight="1">
      <c r="B213" s="20" t="s">
        <v>199</v>
      </c>
      <c r="C213" s="21"/>
      <c r="D213" s="22"/>
      <c r="E213" s="22"/>
      <c r="F213" s="22"/>
    </row>
    <row r="214" spans="2:16" ht="37.5">
      <c r="B214" s="17" t="s">
        <v>49</v>
      </c>
      <c r="C214" s="69" t="s">
        <v>117</v>
      </c>
      <c r="D214" s="19">
        <f>SUM(D215)</f>
        <v>120000</v>
      </c>
      <c r="E214" s="19">
        <f t="shared" ref="E214:F214" si="68">SUM(E215)</f>
        <v>0</v>
      </c>
      <c r="F214" s="19">
        <f t="shared" si="68"/>
        <v>0</v>
      </c>
    </row>
    <row r="215" spans="2:16" ht="37.5">
      <c r="B215" s="20" t="s">
        <v>192</v>
      </c>
      <c r="C215" s="51" t="s">
        <v>50</v>
      </c>
      <c r="D215" s="22">
        <f>SUM(D216:D217)</f>
        <v>120000</v>
      </c>
      <c r="E215" s="22">
        <f>SUM(E216:E217)</f>
        <v>0</v>
      </c>
      <c r="F215" s="22">
        <f>SUM(F216:F217)</f>
        <v>0</v>
      </c>
    </row>
    <row r="216" spans="2:16" ht="37.5" customHeight="1">
      <c r="B216" s="20" t="s">
        <v>200</v>
      </c>
      <c r="C216" s="51" t="s">
        <v>118</v>
      </c>
      <c r="D216" s="24">
        <v>80000</v>
      </c>
      <c r="E216" s="24"/>
      <c r="F216" s="24"/>
    </row>
    <row r="217" spans="2:16" ht="37.5">
      <c r="B217" s="20" t="s">
        <v>193</v>
      </c>
      <c r="C217" s="51" t="s">
        <v>50</v>
      </c>
      <c r="D217" s="24">
        <v>40000</v>
      </c>
      <c r="E217" s="24"/>
      <c r="F217" s="24"/>
    </row>
    <row r="218" spans="2:16" ht="22.15" hidden="1" customHeight="1">
      <c r="B218" s="52" t="s">
        <v>161</v>
      </c>
      <c r="C218" s="53" t="s">
        <v>162</v>
      </c>
      <c r="D218" s="24"/>
      <c r="E218" s="24">
        <v>0</v>
      </c>
      <c r="F218" s="24">
        <v>0</v>
      </c>
    </row>
    <row r="219" spans="2:16" ht="18.75" hidden="1">
      <c r="B219" s="20"/>
      <c r="C219" s="51"/>
      <c r="D219" s="24"/>
      <c r="E219" s="24"/>
      <c r="F219" s="24"/>
    </row>
    <row r="220" spans="2:16" ht="76.900000000000006" hidden="1" customHeight="1">
      <c r="B220" s="52" t="s">
        <v>51</v>
      </c>
      <c r="C220" s="53" t="s">
        <v>163</v>
      </c>
      <c r="D220" s="22"/>
      <c r="E220" s="22">
        <f>SUM(E221)</f>
        <v>0</v>
      </c>
      <c r="F220" s="22">
        <f>SUM(F221)</f>
        <v>0</v>
      </c>
    </row>
    <row r="221" spans="2:16" ht="18.75" hidden="1" customHeight="1">
      <c r="B221" s="20" t="s">
        <v>53</v>
      </c>
      <c r="C221" s="54" t="s">
        <v>52</v>
      </c>
      <c r="D221" s="22"/>
      <c r="E221" s="22"/>
      <c r="F221" s="22"/>
    </row>
    <row r="222" spans="2:16" ht="18" customHeight="1" thickBot="1">
      <c r="B222" s="55"/>
      <c r="C222" s="56"/>
      <c r="D222" s="57"/>
      <c r="E222" s="57"/>
      <c r="F222" s="57"/>
    </row>
    <row r="223" spans="2:16" ht="30.6" customHeight="1" thickBot="1">
      <c r="B223" s="58"/>
      <c r="C223" s="59" t="s">
        <v>107</v>
      </c>
      <c r="D223" s="60">
        <f>+D17+D140</f>
        <v>1298317377.54</v>
      </c>
      <c r="E223" s="60">
        <f>+E17+E140</f>
        <v>1052671431.0699999</v>
      </c>
      <c r="F223" s="61">
        <f>+F17+F140</f>
        <v>1043549143.5699999</v>
      </c>
      <c r="H223" s="85" t="s">
        <v>77</v>
      </c>
      <c r="I223" s="85"/>
      <c r="J223" s="85"/>
      <c r="K223" s="85" t="s">
        <v>90</v>
      </c>
      <c r="L223" s="85"/>
      <c r="M223" s="85"/>
      <c r="N223" s="85" t="s">
        <v>119</v>
      </c>
      <c r="O223" s="85"/>
      <c r="P223" s="85"/>
    </row>
    <row r="224" spans="2:16" ht="6.75" customHeight="1">
      <c r="B224" s="62"/>
      <c r="C224" s="63"/>
      <c r="D224" s="64"/>
      <c r="E224" s="64"/>
      <c r="F224" s="65"/>
    </row>
    <row r="225" spans="2:6" ht="18.75">
      <c r="B225" s="8"/>
      <c r="C225" s="8"/>
      <c r="D225" s="8"/>
      <c r="E225" s="8"/>
      <c r="F225" s="8"/>
    </row>
    <row r="226" spans="2:6" ht="18.75">
      <c r="B226" s="8"/>
      <c r="C226" s="8"/>
      <c r="D226" s="8"/>
      <c r="E226" s="8"/>
      <c r="F226" s="8"/>
    </row>
    <row r="227" spans="2:6" ht="18.75">
      <c r="B227" s="8"/>
      <c r="C227" s="66"/>
      <c r="D227" s="66"/>
      <c r="E227" s="8"/>
      <c r="F227" s="8"/>
    </row>
    <row r="228" spans="2:6" ht="18.75">
      <c r="B228" s="8"/>
      <c r="C228" s="8"/>
      <c r="D228" s="8"/>
      <c r="E228" s="8"/>
      <c r="F228" s="8"/>
    </row>
    <row r="229" spans="2:6" ht="18.75">
      <c r="B229" s="8"/>
      <c r="C229" s="8"/>
      <c r="D229" s="8"/>
      <c r="E229" s="8"/>
      <c r="F229" s="8"/>
    </row>
    <row r="230" spans="2:6" ht="18.75">
      <c r="B230" s="67"/>
      <c r="C230" s="8"/>
      <c r="D230" s="8"/>
      <c r="E230" s="86"/>
      <c r="F230" s="86"/>
    </row>
    <row r="231" spans="2:6" ht="18.75">
      <c r="B231" s="4"/>
      <c r="C231" s="3"/>
      <c r="D231" s="3"/>
      <c r="E231" s="87"/>
      <c r="F231" s="87"/>
    </row>
  </sheetData>
  <mergeCells count="14">
    <mergeCell ref="N223:P223"/>
    <mergeCell ref="E230:F230"/>
    <mergeCell ref="E231:F231"/>
    <mergeCell ref="D7:F7"/>
    <mergeCell ref="D8:F8"/>
    <mergeCell ref="D9:F9"/>
    <mergeCell ref="D10:F10"/>
    <mergeCell ref="B12:F12"/>
    <mergeCell ref="H223:J223"/>
    <mergeCell ref="D1:F1"/>
    <mergeCell ref="D2:F2"/>
    <mergeCell ref="D3:F3"/>
    <mergeCell ref="D4:F4"/>
    <mergeCell ref="K223:M223"/>
  </mergeCells>
  <pageMargins left="1.1811023622047245" right="0.39370078740157483" top="0.78740157480314965" bottom="0.78740157480314965" header="0.51181102362204722" footer="0.51181102362204722"/>
  <pageSetup paperSize="9" scale="52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2023-12-27T13:07:19Z</cp:lastPrinted>
  <dcterms:created xsi:type="dcterms:W3CDTF">2008-09-15T07:41:17Z</dcterms:created>
  <dcterms:modified xsi:type="dcterms:W3CDTF">2023-12-27T13:08:51Z</dcterms:modified>
</cp:coreProperties>
</file>